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E7EA791A-4E30-4EA7-A2B1-C1C56CA5337B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Q31" i="17"/>
  <c r="AA43" i="17"/>
  <c r="AA44" i="17" s="1"/>
  <c r="AB43" i="17"/>
  <c r="AC43" i="17"/>
  <c r="AA31" i="17"/>
  <c r="AP31" i="17" s="1"/>
  <c r="AB31" i="17"/>
  <c r="AA20" i="17"/>
  <c r="AA19" i="17"/>
  <c r="AB19" i="17"/>
  <c r="AC19" i="17"/>
  <c r="L43" i="17"/>
  <c r="N43" i="17" s="1"/>
  <c r="AR43" i="17" s="1"/>
  <c r="M43" i="17"/>
  <c r="L31" i="17"/>
  <c r="L32" i="17" s="1"/>
  <c r="M31" i="17"/>
  <c r="N31" i="17"/>
  <c r="L19" i="17"/>
  <c r="AP19" i="17" s="1"/>
  <c r="M19" i="17"/>
  <c r="AQ19" i="17" s="1"/>
  <c r="AP43" i="16"/>
  <c r="AA43" i="16"/>
  <c r="AA44" i="16" s="1"/>
  <c r="AB43" i="16"/>
  <c r="AQ43" i="16" s="1"/>
  <c r="AA31" i="16"/>
  <c r="AC31" i="16" s="1"/>
  <c r="AR31" i="16" s="1"/>
  <c r="AB31" i="16"/>
  <c r="AA19" i="16"/>
  <c r="AC19" i="16" s="1"/>
  <c r="AB19" i="16"/>
  <c r="L43" i="16"/>
  <c r="L44" i="16" s="1"/>
  <c r="M43" i="16"/>
  <c r="L31" i="16"/>
  <c r="L32" i="16" s="1"/>
  <c r="M31" i="16"/>
  <c r="N31" i="16" s="1"/>
  <c r="L19" i="16"/>
  <c r="M19" i="16"/>
  <c r="AQ43" i="15"/>
  <c r="AA43" i="15"/>
  <c r="AC43" i="15" s="1"/>
  <c r="AR43" i="15" s="1"/>
  <c r="AB43" i="15"/>
  <c r="AA32" i="15"/>
  <c r="AA31" i="15"/>
  <c r="AP31" i="15" s="1"/>
  <c r="AB31" i="15"/>
  <c r="AQ31" i="15" s="1"/>
  <c r="AC31" i="15"/>
  <c r="AA19" i="15"/>
  <c r="AA20" i="15" s="1"/>
  <c r="AB19" i="15"/>
  <c r="L43" i="15"/>
  <c r="L44" i="15" s="1"/>
  <c r="M43" i="15"/>
  <c r="N43" i="15" s="1"/>
  <c r="L32" i="15"/>
  <c r="L31" i="15"/>
  <c r="M31" i="15"/>
  <c r="L19" i="15"/>
  <c r="N19" i="15" s="1"/>
  <c r="M19" i="15"/>
  <c r="AQ19" i="15" s="1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 s="1"/>
  <c r="L32" i="6"/>
  <c r="L31" i="6"/>
  <c r="N31" i="6" s="1"/>
  <c r="M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 s="1"/>
  <c r="L44" i="12"/>
  <c r="L43" i="12"/>
  <c r="M43" i="12"/>
  <c r="N43" i="12"/>
  <c r="L32" i="12"/>
  <c r="L31" i="12"/>
  <c r="M31" i="12"/>
  <c r="N31" i="12"/>
  <c r="L20" i="12"/>
  <c r="L19" i="12"/>
  <c r="M19" i="12"/>
  <c r="N19" i="12" s="1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/>
  <c r="AA20" i="7"/>
  <c r="AA19" i="7"/>
  <c r="AC19" i="7" s="1"/>
  <c r="AB19" i="7"/>
  <c r="L44" i="7"/>
  <c r="L43" i="7"/>
  <c r="M43" i="7"/>
  <c r="N43" i="7"/>
  <c r="L32" i="7"/>
  <c r="L31" i="7"/>
  <c r="N31" i="7" s="1"/>
  <c r="M31" i="7"/>
  <c r="L20" i="7"/>
  <c r="L19" i="7"/>
  <c r="M19" i="7"/>
  <c r="N19" i="7" s="1"/>
  <c r="AN17" i="16"/>
  <c r="AB18" i="17"/>
  <c r="AA18" i="17"/>
  <c r="AB17" i="17"/>
  <c r="AA17" i="17"/>
  <c r="AB16" i="17"/>
  <c r="AA16" i="17"/>
  <c r="AB15" i="17"/>
  <c r="AA15" i="17"/>
  <c r="AC15" i="17" s="1"/>
  <c r="Z43" i="8"/>
  <c r="Y43" i="8"/>
  <c r="X43" i="8"/>
  <c r="W43" i="8"/>
  <c r="V43" i="8"/>
  <c r="U43" i="8"/>
  <c r="U44" i="8" s="1"/>
  <c r="T43" i="8"/>
  <c r="S43" i="8"/>
  <c r="R43" i="8"/>
  <c r="Q43" i="8"/>
  <c r="Q44" i="8" s="1"/>
  <c r="K43" i="8"/>
  <c r="J43" i="8"/>
  <c r="I43" i="8"/>
  <c r="H43" i="8"/>
  <c r="G43" i="8"/>
  <c r="AK43" i="8" s="1"/>
  <c r="F43" i="8"/>
  <c r="E43" i="8"/>
  <c r="D43" i="8"/>
  <c r="C43" i="8"/>
  <c r="AG43" i="8" s="1"/>
  <c r="B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Y32" i="8" s="1"/>
  <c r="X31" i="8"/>
  <c r="W31" i="8"/>
  <c r="V31" i="8"/>
  <c r="U31" i="8"/>
  <c r="U32" i="8" s="1"/>
  <c r="T31" i="8"/>
  <c r="S31" i="8"/>
  <c r="R31" i="8"/>
  <c r="Q31" i="8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Z19" i="8"/>
  <c r="Y19" i="8"/>
  <c r="Y20" i="8" s="1"/>
  <c r="X19" i="8"/>
  <c r="W19" i="8"/>
  <c r="V19" i="8"/>
  <c r="U19" i="8"/>
  <c r="T19" i="8"/>
  <c r="S19" i="8"/>
  <c r="R19" i="8"/>
  <c r="Q19" i="8"/>
  <c r="K19" i="8"/>
  <c r="J19" i="8"/>
  <c r="I19" i="8"/>
  <c r="H19" i="8"/>
  <c r="G19" i="8"/>
  <c r="F19" i="8"/>
  <c r="E19" i="8"/>
  <c r="D19" i="8"/>
  <c r="C19" i="8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U44" i="9" s="1"/>
  <c r="T43" i="9"/>
  <c r="S43" i="9"/>
  <c r="R43" i="9"/>
  <c r="Q43" i="9"/>
  <c r="K43" i="9"/>
  <c r="J43" i="9"/>
  <c r="I43" i="9"/>
  <c r="H43" i="9"/>
  <c r="G43" i="9"/>
  <c r="F43" i="9"/>
  <c r="E43" i="9"/>
  <c r="D43" i="9"/>
  <c r="C43" i="9"/>
  <c r="AG43" i="9" s="1"/>
  <c r="B43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Y31" i="9"/>
  <c r="Y32" i="9" s="1"/>
  <c r="X31" i="9"/>
  <c r="W31" i="9"/>
  <c r="V31" i="9"/>
  <c r="U31" i="9"/>
  <c r="T31" i="9"/>
  <c r="S31" i="9"/>
  <c r="R31" i="9"/>
  <c r="Q31" i="9"/>
  <c r="K31" i="9"/>
  <c r="J31" i="9"/>
  <c r="I31" i="9"/>
  <c r="H31" i="9"/>
  <c r="G31" i="9"/>
  <c r="F31" i="9"/>
  <c r="E31" i="9"/>
  <c r="D31" i="9"/>
  <c r="AH31" i="9" s="1"/>
  <c r="C31" i="9"/>
  <c r="AG31" i="9" s="1"/>
  <c r="B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V19" i="9"/>
  <c r="U19" i="9"/>
  <c r="T19" i="9"/>
  <c r="S19" i="9"/>
  <c r="R19" i="9"/>
  <c r="Q19" i="9"/>
  <c r="K19" i="9"/>
  <c r="J19" i="9"/>
  <c r="I19" i="9"/>
  <c r="H19" i="9"/>
  <c r="G19" i="9"/>
  <c r="F19" i="9"/>
  <c r="E19" i="9"/>
  <c r="D19" i="9"/>
  <c r="C19" i="9"/>
  <c r="B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Z43" i="12"/>
  <c r="Y43" i="12"/>
  <c r="X43" i="12"/>
  <c r="W43" i="12"/>
  <c r="V43" i="12"/>
  <c r="U43" i="12"/>
  <c r="T43" i="12"/>
  <c r="S43" i="12"/>
  <c r="R43" i="12"/>
  <c r="Q43" i="12"/>
  <c r="K43" i="12"/>
  <c r="J43" i="12"/>
  <c r="I43" i="12"/>
  <c r="H43" i="12"/>
  <c r="G43" i="12"/>
  <c r="F43" i="12"/>
  <c r="E43" i="12"/>
  <c r="D43" i="12"/>
  <c r="C43" i="12"/>
  <c r="B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U32" i="12" s="1"/>
  <c r="T31" i="12"/>
  <c r="S31" i="12"/>
  <c r="R31" i="12"/>
  <c r="Q31" i="12"/>
  <c r="K31" i="12"/>
  <c r="J31" i="12"/>
  <c r="I31" i="12"/>
  <c r="H31" i="12"/>
  <c r="AL31" i="12" s="1"/>
  <c r="G31" i="12"/>
  <c r="F31" i="12"/>
  <c r="E31" i="12"/>
  <c r="D31" i="12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J20" i="12" s="1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Z43" i="6"/>
  <c r="Y43" i="6"/>
  <c r="X43" i="6"/>
  <c r="W43" i="6"/>
  <c r="V43" i="6"/>
  <c r="U43" i="6"/>
  <c r="T43" i="6"/>
  <c r="S43" i="6"/>
  <c r="R43" i="6"/>
  <c r="Q43" i="6"/>
  <c r="K43" i="6"/>
  <c r="J43" i="6"/>
  <c r="I43" i="6"/>
  <c r="H43" i="6"/>
  <c r="G43" i="6"/>
  <c r="AK43" i="6" s="1"/>
  <c r="F43" i="6"/>
  <c r="E43" i="6"/>
  <c r="D43" i="6"/>
  <c r="C43" i="6"/>
  <c r="B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AQ41" i="6" s="1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K31" i="6"/>
  <c r="J31" i="6"/>
  <c r="I31" i="6"/>
  <c r="H31" i="6"/>
  <c r="AL31" i="6" s="1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Z43" i="10"/>
  <c r="Y43" i="10"/>
  <c r="X43" i="10"/>
  <c r="W43" i="10"/>
  <c r="V43" i="10"/>
  <c r="U43" i="10"/>
  <c r="U44" i="10" s="1"/>
  <c r="T43" i="10"/>
  <c r="S43" i="10"/>
  <c r="R43" i="10"/>
  <c r="Q43" i="10"/>
  <c r="K43" i="10"/>
  <c r="J43" i="10"/>
  <c r="I43" i="10"/>
  <c r="H43" i="10"/>
  <c r="G43" i="10"/>
  <c r="F43" i="10"/>
  <c r="F44" i="10" s="1"/>
  <c r="E43" i="10"/>
  <c r="D43" i="10"/>
  <c r="C43" i="10"/>
  <c r="B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N41" i="10" s="1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Z31" i="10"/>
  <c r="Y31" i="10"/>
  <c r="Y32" i="10" s="1"/>
  <c r="X31" i="10"/>
  <c r="W31" i="10"/>
  <c r="W32" i="10" s="1"/>
  <c r="V31" i="10"/>
  <c r="U31" i="10"/>
  <c r="T31" i="10"/>
  <c r="S31" i="10"/>
  <c r="S32" i="10" s="1"/>
  <c r="R31" i="10"/>
  <c r="Q31" i="10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Z19" i="10"/>
  <c r="Y19" i="10"/>
  <c r="X19" i="10"/>
  <c r="W19" i="10"/>
  <c r="V19" i="10"/>
  <c r="U19" i="10"/>
  <c r="T19" i="10"/>
  <c r="S19" i="10"/>
  <c r="R19" i="10"/>
  <c r="Q19" i="10"/>
  <c r="K19" i="10"/>
  <c r="J19" i="10"/>
  <c r="I19" i="10"/>
  <c r="H19" i="10"/>
  <c r="G19" i="10"/>
  <c r="F19" i="10"/>
  <c r="E19" i="10"/>
  <c r="D19" i="10"/>
  <c r="C19" i="10"/>
  <c r="B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Z43" i="11"/>
  <c r="Y43" i="11"/>
  <c r="X43" i="11"/>
  <c r="W43" i="11"/>
  <c r="V43" i="11"/>
  <c r="U43" i="11"/>
  <c r="T43" i="11"/>
  <c r="S43" i="11"/>
  <c r="R43" i="11"/>
  <c r="Q43" i="11"/>
  <c r="Q44" i="11" s="1"/>
  <c r="K43" i="11"/>
  <c r="J43" i="11"/>
  <c r="I43" i="11"/>
  <c r="H43" i="11"/>
  <c r="H44" i="11" s="1"/>
  <c r="G43" i="11"/>
  <c r="F43" i="11"/>
  <c r="E43" i="11"/>
  <c r="D43" i="11"/>
  <c r="C43" i="11"/>
  <c r="B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X31" i="11"/>
  <c r="W31" i="11"/>
  <c r="W32" i="11" s="1"/>
  <c r="V31" i="11"/>
  <c r="U31" i="11"/>
  <c r="T31" i="11"/>
  <c r="S31" i="11"/>
  <c r="S32" i="11" s="1"/>
  <c r="R31" i="11"/>
  <c r="Q31" i="11"/>
  <c r="K31" i="11"/>
  <c r="J31" i="11"/>
  <c r="I31" i="11"/>
  <c r="H31" i="11"/>
  <c r="G31" i="11"/>
  <c r="F31" i="11"/>
  <c r="E31" i="11"/>
  <c r="D31" i="1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Z19" i="11"/>
  <c r="Y19" i="11"/>
  <c r="X19" i="11"/>
  <c r="W19" i="11"/>
  <c r="W20" i="11" s="1"/>
  <c r="V19" i="11"/>
  <c r="U19" i="11"/>
  <c r="T19" i="11"/>
  <c r="S19" i="11"/>
  <c r="R19" i="11"/>
  <c r="Q19" i="11"/>
  <c r="K19" i="11"/>
  <c r="J19" i="11"/>
  <c r="J20" i="11" s="1"/>
  <c r="I19" i="11"/>
  <c r="H19" i="11"/>
  <c r="G19" i="11"/>
  <c r="F19" i="11"/>
  <c r="E19" i="11"/>
  <c r="D19" i="11"/>
  <c r="C19" i="1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N17" i="11" s="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W44" i="14" s="1"/>
  <c r="V43" i="14"/>
  <c r="U43" i="14"/>
  <c r="T43" i="14"/>
  <c r="S43" i="14"/>
  <c r="S44" i="14" s="1"/>
  <c r="R43" i="14"/>
  <c r="Q43" i="14"/>
  <c r="K43" i="14"/>
  <c r="J43" i="14"/>
  <c r="I43" i="14"/>
  <c r="H43" i="14"/>
  <c r="G43" i="14"/>
  <c r="F43" i="14"/>
  <c r="E43" i="14"/>
  <c r="D43" i="14"/>
  <c r="C43" i="14"/>
  <c r="B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Z31" i="14"/>
  <c r="Y31" i="14"/>
  <c r="Y32" i="14" s="1"/>
  <c r="X31" i="14"/>
  <c r="W31" i="14"/>
  <c r="V31" i="14"/>
  <c r="U31" i="14"/>
  <c r="U32" i="14" s="1"/>
  <c r="T31" i="14"/>
  <c r="S31" i="14"/>
  <c r="R31" i="14"/>
  <c r="Q31" i="14"/>
  <c r="K31" i="14"/>
  <c r="J31" i="14"/>
  <c r="I31" i="14"/>
  <c r="H31" i="14"/>
  <c r="H32" i="14" s="1"/>
  <c r="G31" i="14"/>
  <c r="AK31" i="14" s="1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Y20" i="14" s="1"/>
  <c r="X19" i="14"/>
  <c r="W19" i="14"/>
  <c r="V19" i="14"/>
  <c r="U19" i="14"/>
  <c r="U20" i="14" s="1"/>
  <c r="T19" i="14"/>
  <c r="S19" i="14"/>
  <c r="R19" i="14"/>
  <c r="Q19" i="14"/>
  <c r="K19" i="14"/>
  <c r="J19" i="14"/>
  <c r="I19" i="14"/>
  <c r="H19" i="14"/>
  <c r="G19" i="14"/>
  <c r="F19" i="14"/>
  <c r="E19" i="14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C30" i="16" s="1"/>
  <c r="AA30" i="16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X43" i="4"/>
  <c r="W43" i="4"/>
  <c r="V43" i="4"/>
  <c r="U43" i="4"/>
  <c r="T43" i="4"/>
  <c r="S43" i="4"/>
  <c r="R43" i="4"/>
  <c r="Q43" i="4"/>
  <c r="K43" i="4"/>
  <c r="J43" i="4"/>
  <c r="I43" i="4"/>
  <c r="H43" i="4"/>
  <c r="G43" i="4"/>
  <c r="F43" i="4"/>
  <c r="E43" i="4"/>
  <c r="D43" i="4"/>
  <c r="C43" i="4"/>
  <c r="B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Z31" i="4"/>
  <c r="Y31" i="4"/>
  <c r="X31" i="4"/>
  <c r="W31" i="4"/>
  <c r="V31" i="4"/>
  <c r="U31" i="4"/>
  <c r="T31" i="4"/>
  <c r="S31" i="4"/>
  <c r="R31" i="4"/>
  <c r="Q31" i="4"/>
  <c r="K31" i="4"/>
  <c r="J31" i="4"/>
  <c r="I31" i="4"/>
  <c r="H31" i="4"/>
  <c r="G31" i="4"/>
  <c r="F31" i="4"/>
  <c r="E31" i="4"/>
  <c r="D31" i="4"/>
  <c r="C31" i="4"/>
  <c r="B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Z19" i="4"/>
  <c r="Y19" i="4"/>
  <c r="X19" i="4"/>
  <c r="W19" i="4"/>
  <c r="V19" i="4"/>
  <c r="U19" i="4"/>
  <c r="T19" i="4"/>
  <c r="S19" i="4"/>
  <c r="R19" i="4"/>
  <c r="Q19" i="4"/>
  <c r="K19" i="4"/>
  <c r="J19" i="4"/>
  <c r="I19" i="4"/>
  <c r="H19" i="4"/>
  <c r="G19" i="4"/>
  <c r="F19" i="4"/>
  <c r="E19" i="4"/>
  <c r="D19" i="4"/>
  <c r="C19" i="4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Z43" i="7"/>
  <c r="Y43" i="7"/>
  <c r="X43" i="7"/>
  <c r="W43" i="7"/>
  <c r="V43" i="7"/>
  <c r="U43" i="7"/>
  <c r="T43" i="7"/>
  <c r="S43" i="7"/>
  <c r="R43" i="7"/>
  <c r="Q43" i="7"/>
  <c r="K43" i="7"/>
  <c r="J43" i="7"/>
  <c r="I43" i="7"/>
  <c r="H43" i="7"/>
  <c r="G43" i="7"/>
  <c r="F43" i="7"/>
  <c r="E43" i="7"/>
  <c r="D43" i="7"/>
  <c r="C43" i="7"/>
  <c r="B43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Z31" i="7"/>
  <c r="Y31" i="7"/>
  <c r="X31" i="7"/>
  <c r="W31" i="7"/>
  <c r="V31" i="7"/>
  <c r="U31" i="7"/>
  <c r="T31" i="7"/>
  <c r="S31" i="7"/>
  <c r="S32" i="7" s="1"/>
  <c r="R31" i="7"/>
  <c r="Q31" i="7"/>
  <c r="K31" i="7"/>
  <c r="J31" i="7"/>
  <c r="AN31" i="7" s="1"/>
  <c r="I31" i="7"/>
  <c r="H31" i="7"/>
  <c r="G31" i="7"/>
  <c r="F31" i="7"/>
  <c r="E31" i="7"/>
  <c r="D31" i="7"/>
  <c r="C31" i="7"/>
  <c r="B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Z19" i="7"/>
  <c r="Y19" i="7"/>
  <c r="X19" i="7"/>
  <c r="W19" i="7"/>
  <c r="V19" i="7"/>
  <c r="U19" i="7"/>
  <c r="T19" i="7"/>
  <c r="S19" i="7"/>
  <c r="R19" i="7"/>
  <c r="Q19" i="7"/>
  <c r="K19" i="7"/>
  <c r="J19" i="7"/>
  <c r="I19" i="7"/>
  <c r="H19" i="7"/>
  <c r="G19" i="7"/>
  <c r="F19" i="7"/>
  <c r="E19" i="7"/>
  <c r="D19" i="7"/>
  <c r="C19" i="7"/>
  <c r="B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B17" i="9"/>
  <c r="AA17" i="9"/>
  <c r="AB16" i="9"/>
  <c r="AA16" i="9"/>
  <c r="AB15" i="9"/>
  <c r="AA15" i="9"/>
  <c r="AB42" i="9"/>
  <c r="AA42" i="9"/>
  <c r="AB41" i="9"/>
  <c r="AA41" i="9"/>
  <c r="AC41" i="9" s="1"/>
  <c r="AB40" i="9"/>
  <c r="AA40" i="9"/>
  <c r="AB39" i="9"/>
  <c r="AA39" i="9"/>
  <c r="AB30" i="9"/>
  <c r="AA30" i="9"/>
  <c r="AC30" i="9" s="1"/>
  <c r="AB29" i="9"/>
  <c r="AA29" i="9"/>
  <c r="AB28" i="9"/>
  <c r="AA28" i="9"/>
  <c r="AC28" i="9" s="1"/>
  <c r="AB27" i="9"/>
  <c r="AA27" i="9"/>
  <c r="AQ43" i="17" l="1"/>
  <c r="AC42" i="17"/>
  <c r="AC30" i="17"/>
  <c r="AC31" i="17"/>
  <c r="AR31" i="17" s="1"/>
  <c r="AA32" i="17"/>
  <c r="AP32" i="17" s="1"/>
  <c r="AQ17" i="17"/>
  <c r="AP16" i="17"/>
  <c r="AQ40" i="17"/>
  <c r="N39" i="17"/>
  <c r="N41" i="17"/>
  <c r="L44" i="17"/>
  <c r="AP44" i="17" s="1"/>
  <c r="N40" i="17"/>
  <c r="AP43" i="17"/>
  <c r="N16" i="17"/>
  <c r="N19" i="17"/>
  <c r="AR19" i="17" s="1"/>
  <c r="L20" i="17"/>
  <c r="AP20" i="17" s="1"/>
  <c r="AC43" i="16"/>
  <c r="AP44" i="16"/>
  <c r="AA32" i="16"/>
  <c r="AC28" i="16"/>
  <c r="AP32" i="16"/>
  <c r="AA20" i="16"/>
  <c r="AP19" i="16"/>
  <c r="AQ19" i="16"/>
  <c r="N43" i="16"/>
  <c r="AR43" i="16" s="1"/>
  <c r="N29" i="16"/>
  <c r="AQ31" i="16"/>
  <c r="AP31" i="16"/>
  <c r="N19" i="16"/>
  <c r="AR19" i="16" s="1"/>
  <c r="L20" i="16"/>
  <c r="AP20" i="16" s="1"/>
  <c r="AA44" i="15"/>
  <c r="AP43" i="15"/>
  <c r="AP44" i="15"/>
  <c r="AP32" i="15"/>
  <c r="AC19" i="15"/>
  <c r="N31" i="15"/>
  <c r="AR19" i="15"/>
  <c r="AP19" i="15"/>
  <c r="L20" i="15"/>
  <c r="AP20" i="15" s="1"/>
  <c r="AQ15" i="14"/>
  <c r="AC41" i="14"/>
  <c r="AC28" i="14"/>
  <c r="AN31" i="14"/>
  <c r="AQ29" i="14"/>
  <c r="AC41" i="11"/>
  <c r="AQ42" i="11"/>
  <c r="AM43" i="11"/>
  <c r="Y32" i="11"/>
  <c r="AC27" i="11"/>
  <c r="AL31" i="11"/>
  <c r="AL19" i="11"/>
  <c r="AC16" i="11"/>
  <c r="AQ41" i="11"/>
  <c r="AH43" i="10"/>
  <c r="AL43" i="10"/>
  <c r="AC27" i="10"/>
  <c r="AH19" i="10"/>
  <c r="AL19" i="10"/>
  <c r="N28" i="10"/>
  <c r="AQ27" i="6"/>
  <c r="AC27" i="6"/>
  <c r="AJ43" i="12"/>
  <c r="AC40" i="12"/>
  <c r="S44" i="12"/>
  <c r="W44" i="12"/>
  <c r="AC15" i="12"/>
  <c r="N18" i="12"/>
  <c r="N40" i="9"/>
  <c r="B44" i="9"/>
  <c r="AO31" i="9"/>
  <c r="U32" i="9"/>
  <c r="AC16" i="9"/>
  <c r="AC18" i="9"/>
  <c r="W20" i="9"/>
  <c r="AL20" i="9" s="1"/>
  <c r="AC40" i="8"/>
  <c r="AP27" i="8"/>
  <c r="AG19" i="8"/>
  <c r="AK19" i="8"/>
  <c r="AQ28" i="7"/>
  <c r="U44" i="7"/>
  <c r="Y44" i="7"/>
  <c r="AK31" i="7"/>
  <c r="AO31" i="7"/>
  <c r="AC27" i="7"/>
  <c r="U32" i="7"/>
  <c r="Y32" i="7"/>
  <c r="AC18" i="7"/>
  <c r="W20" i="7"/>
  <c r="AP18" i="7"/>
  <c r="AH19" i="7"/>
  <c r="AL19" i="7"/>
  <c r="AQ15" i="7"/>
  <c r="AK19" i="7"/>
  <c r="AC15" i="7"/>
  <c r="AC40" i="4"/>
  <c r="U32" i="4"/>
  <c r="Y32" i="4"/>
  <c r="Y20" i="4"/>
  <c r="B32" i="4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AN44" i="8" s="1"/>
  <c r="Y44" i="4"/>
  <c r="AG43" i="17"/>
  <c r="AC41" i="16"/>
  <c r="AR41" i="16" s="1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P40" i="17"/>
  <c r="W44" i="16"/>
  <c r="W44" i="11"/>
  <c r="AL44" i="11" s="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H20" i="15"/>
  <c r="F20" i="11"/>
  <c r="AJ20" i="11" s="1"/>
  <c r="AQ15" i="4"/>
  <c r="N16" i="12"/>
  <c r="J20" i="10"/>
  <c r="H20" i="9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AL20" i="6" s="1"/>
  <c r="Y44" i="12"/>
  <c r="AQ42" i="12"/>
  <c r="AI43" i="12"/>
  <c r="AM43" i="12"/>
  <c r="AC29" i="12"/>
  <c r="AI31" i="12"/>
  <c r="AC28" i="12"/>
  <c r="AR28" i="12" s="1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N17" i="14"/>
  <c r="D20" i="14"/>
  <c r="N40" i="11"/>
  <c r="N28" i="11"/>
  <c r="AR28" i="11" s="1"/>
  <c r="AQ30" i="11"/>
  <c r="AO19" i="11"/>
  <c r="N42" i="10"/>
  <c r="J32" i="10"/>
  <c r="AN32" i="10" s="1"/>
  <c r="D44" i="6"/>
  <c r="B44" i="6"/>
  <c r="AI43" i="6"/>
  <c r="N40" i="6"/>
  <c r="H44" i="6"/>
  <c r="AL44" i="6" s="1"/>
  <c r="N41" i="6"/>
  <c r="AR41" i="6" s="1"/>
  <c r="D32" i="6"/>
  <c r="H20" i="6"/>
  <c r="N18" i="6"/>
  <c r="D20" i="6"/>
  <c r="AH20" i="6" s="1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N30" i="4"/>
  <c r="AR30" i="4" s="1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AR17" i="11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AH32" i="6" s="1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AL32" i="8" s="1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2" i="9" s="1"/>
  <c r="AL31" i="9"/>
  <c r="AQ29" i="8"/>
  <c r="AG31" i="8"/>
  <c r="AK31" i="8"/>
  <c r="AO31" i="8"/>
  <c r="AQ39" i="11"/>
  <c r="AR40" i="9"/>
  <c r="AP39" i="7"/>
  <c r="AC41" i="4"/>
  <c r="U44" i="4"/>
  <c r="AJ44" i="4" s="1"/>
  <c r="AQ40" i="6"/>
  <c r="AQ41" i="9"/>
  <c r="W44" i="9"/>
  <c r="AQ39" i="7"/>
  <c r="AQ40" i="7"/>
  <c r="AJ43" i="7"/>
  <c r="AN43" i="7"/>
  <c r="W44" i="7"/>
  <c r="AP41" i="4"/>
  <c r="AC42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R40" i="14" s="1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P42" i="10"/>
  <c r="S44" i="6"/>
  <c r="AC39" i="9"/>
  <c r="AC40" i="7"/>
  <c r="AC41" i="7"/>
  <c r="AP42" i="7"/>
  <c r="AK43" i="7"/>
  <c r="AO43" i="7"/>
  <c r="AC39" i="4"/>
  <c r="AR39" i="4" s="1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N43" i="8"/>
  <c r="AR39" i="7"/>
  <c r="AP39" i="4"/>
  <c r="H44" i="16"/>
  <c r="AL44" i="16" s="1"/>
  <c r="AQ40" i="14"/>
  <c r="F44" i="11"/>
  <c r="AJ44" i="11" s="1"/>
  <c r="N40" i="10"/>
  <c r="AF43" i="10"/>
  <c r="B44" i="12"/>
  <c r="H32" i="7"/>
  <c r="AL32" i="7" s="1"/>
  <c r="H32" i="4"/>
  <c r="AL32" i="4" s="1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N27" i="9"/>
  <c r="AR27" i="9" s="1"/>
  <c r="N30" i="9"/>
  <c r="AR30" i="9" s="1"/>
  <c r="B32" i="9"/>
  <c r="AF32" i="9" s="1"/>
  <c r="J32" i="9"/>
  <c r="AN32" i="9" s="1"/>
  <c r="B32" i="8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Q29" i="4"/>
  <c r="D32" i="4"/>
  <c r="N29" i="14"/>
  <c r="AR29" i="14" s="1"/>
  <c r="D32" i="14"/>
  <c r="AH32" i="14" s="1"/>
  <c r="AQ30" i="10"/>
  <c r="B32" i="10"/>
  <c r="N27" i="6"/>
  <c r="AR27" i="6" s="1"/>
  <c r="N29" i="6"/>
  <c r="AM31" i="12"/>
  <c r="H32" i="9"/>
  <c r="N29" i="8"/>
  <c r="AR29" i="8" s="1"/>
  <c r="H32" i="8"/>
  <c r="AN19" i="15"/>
  <c r="F20" i="6"/>
  <c r="N17" i="4"/>
  <c r="AR17" i="4" s="1"/>
  <c r="D20" i="4"/>
  <c r="AJ19" i="11"/>
  <c r="H20" i="10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N15" i="8"/>
  <c r="B20" i="8"/>
  <c r="J20" i="8"/>
  <c r="AN20" i="8" s="1"/>
  <c r="AN19" i="17"/>
  <c r="F20" i="16"/>
  <c r="N18" i="7"/>
  <c r="AR18" i="7" s="1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17" i="7"/>
  <c r="AG43" i="7"/>
  <c r="N15" i="7"/>
  <c r="AR15" i="7" s="1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F44" i="8"/>
  <c r="AC29" i="7"/>
  <c r="N40" i="7"/>
  <c r="N18" i="4"/>
  <c r="AM31" i="17"/>
  <c r="N17" i="16"/>
  <c r="AP42" i="16"/>
  <c r="N42" i="16"/>
  <c r="AL43" i="16"/>
  <c r="N27" i="15"/>
  <c r="AR27" i="15" s="1"/>
  <c r="AC30" i="15"/>
  <c r="AR30" i="15" s="1"/>
  <c r="AO31" i="15"/>
  <c r="AJ32" i="14"/>
  <c r="N29" i="9"/>
  <c r="J32" i="7"/>
  <c r="AN32" i="7" s="1"/>
  <c r="Q44" i="7"/>
  <c r="N27" i="4"/>
  <c r="AO31" i="17"/>
  <c r="AC16" i="15"/>
  <c r="AL20" i="15"/>
  <c r="AP17" i="14"/>
  <c r="AP42" i="14"/>
  <c r="N42" i="14"/>
  <c r="AR42" i="14" s="1"/>
  <c r="AG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R41" i="15" s="1"/>
  <c r="AH19" i="11"/>
  <c r="U32" i="11"/>
  <c r="B20" i="7"/>
  <c r="AQ41" i="4"/>
  <c r="AQ30" i="12"/>
  <c r="AC30" i="12"/>
  <c r="AR30" i="12" s="1"/>
  <c r="J20" i="7"/>
  <c r="AN20" i="7" s="1"/>
  <c r="Q32" i="7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20" i="9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N32" i="15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H32" i="16" s="1"/>
  <c r="AJ44" i="16"/>
  <c r="AC39" i="15"/>
  <c r="AP39" i="15"/>
  <c r="B20" i="14"/>
  <c r="AK43" i="11"/>
  <c r="AP41" i="6"/>
  <c r="AQ41" i="12"/>
  <c r="N41" i="12"/>
  <c r="AQ16" i="8"/>
  <c r="N16" i="8"/>
  <c r="AR16" i="8" s="1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AR39" i="8" s="1"/>
  <c r="D44" i="17"/>
  <c r="AH44" i="17" s="1"/>
  <c r="D44" i="15"/>
  <c r="AP39" i="10"/>
  <c r="Q44" i="10"/>
  <c r="AQ16" i="12"/>
  <c r="AC16" i="12"/>
  <c r="AR16" i="12" s="1"/>
  <c r="AP27" i="17"/>
  <c r="AF31" i="17"/>
  <c r="AP41" i="17"/>
  <c r="J20" i="16"/>
  <c r="Q32" i="16"/>
  <c r="AC32" i="16" s="1"/>
  <c r="AP27" i="15"/>
  <c r="AF31" i="15"/>
  <c r="AP41" i="15"/>
  <c r="J20" i="14"/>
  <c r="AN20" i="14" s="1"/>
  <c r="Q32" i="14"/>
  <c r="AN43" i="14"/>
  <c r="J44" i="14"/>
  <c r="B44" i="14"/>
  <c r="N15" i="1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H44" i="15"/>
  <c r="N16" i="14"/>
  <c r="N30" i="14"/>
  <c r="D44" i="14"/>
  <c r="AH44" i="14" s="1"/>
  <c r="AP17" i="11"/>
  <c r="AP30" i="11"/>
  <c r="N30" i="11"/>
  <c r="AR30" i="11" s="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J44" i="17"/>
  <c r="AN44" i="17" s="1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R28" i="6" s="1"/>
  <c r="AK19" i="12"/>
  <c r="AH19" i="8"/>
  <c r="D20" i="17"/>
  <c r="AH20" i="17" s="1"/>
  <c r="H32" i="17"/>
  <c r="N18" i="16"/>
  <c r="D20" i="15"/>
  <c r="H32" i="15"/>
  <c r="N40" i="15"/>
  <c r="N18" i="14"/>
  <c r="AR18" i="14" s="1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J20" i="15" s="1"/>
  <c r="AP42" i="11"/>
  <c r="N42" i="11"/>
  <c r="U32" i="6"/>
  <c r="AO43" i="9"/>
  <c r="J44" i="9"/>
  <c r="AL31" i="8"/>
  <c r="D44" i="16"/>
  <c r="Q44" i="14"/>
  <c r="AP16" i="11"/>
  <c r="N16" i="11"/>
  <c r="AR16" i="11" s="1"/>
  <c r="AQ18" i="11"/>
  <c r="AP28" i="11"/>
  <c r="U32" i="10"/>
  <c r="N17" i="6"/>
  <c r="F32" i="6"/>
  <c r="AF31" i="16"/>
  <c r="N15" i="14"/>
  <c r="AF31" i="14"/>
  <c r="AC18" i="11"/>
  <c r="AR18" i="11" s="1"/>
  <c r="AP18" i="11"/>
  <c r="B32" i="11"/>
  <c r="B44" i="11"/>
  <c r="AP29" i="10"/>
  <c r="N29" i="10"/>
  <c r="AR29" i="10" s="1"/>
  <c r="F44" i="6"/>
  <c r="AJ44" i="6" s="1"/>
  <c r="AQ42" i="9"/>
  <c r="N42" i="9"/>
  <c r="AR42" i="9" s="1"/>
  <c r="AQ30" i="8"/>
  <c r="N30" i="8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AH44" i="10" s="1"/>
  <c r="D44" i="12"/>
  <c r="AH44" i="12" s="1"/>
  <c r="AP40" i="9"/>
  <c r="H44" i="9"/>
  <c r="Q20" i="8"/>
  <c r="AP27" i="10"/>
  <c r="AF31" i="10"/>
  <c r="AP41" i="10"/>
  <c r="J20" i="6"/>
  <c r="N15" i="12"/>
  <c r="AR15" i="12" s="1"/>
  <c r="AP27" i="12"/>
  <c r="N29" i="12"/>
  <c r="AR29" i="12" s="1"/>
  <c r="AF31" i="12"/>
  <c r="AP41" i="12"/>
  <c r="AP27" i="9"/>
  <c r="AP30" i="9"/>
  <c r="AP16" i="8"/>
  <c r="N18" i="8"/>
  <c r="AR18" i="8" s="1"/>
  <c r="AP30" i="8"/>
  <c r="D32" i="10"/>
  <c r="H44" i="10"/>
  <c r="N16" i="6"/>
  <c r="N30" i="6"/>
  <c r="AR30" i="6" s="1"/>
  <c r="D32" i="12"/>
  <c r="H44" i="12"/>
  <c r="AL44" i="12" s="1"/>
  <c r="AP17" i="9"/>
  <c r="AF31" i="9"/>
  <c r="N27" i="8"/>
  <c r="AR27" i="8" s="1"/>
  <c r="N41" i="8"/>
  <c r="AF43" i="8"/>
  <c r="Q20" i="11"/>
  <c r="N39" i="11"/>
  <c r="N17" i="10"/>
  <c r="AR17" i="10" s="1"/>
  <c r="AF19" i="10"/>
  <c r="F32" i="10"/>
  <c r="J44" i="10"/>
  <c r="Q20" i="6"/>
  <c r="N39" i="6"/>
  <c r="N17" i="12"/>
  <c r="AR17" i="12" s="1"/>
  <c r="AF19" i="12"/>
  <c r="F32" i="12"/>
  <c r="AJ32" i="12" s="1"/>
  <c r="J44" i="12"/>
  <c r="D32" i="9"/>
  <c r="AH32" i="9" s="1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R40" i="17" l="1"/>
  <c r="AJ32" i="17"/>
  <c r="AN32" i="17"/>
  <c r="AR42" i="16"/>
  <c r="AR16" i="16"/>
  <c r="AL44" i="15"/>
  <c r="AL32" i="15"/>
  <c r="AH32" i="15"/>
  <c r="AF20" i="15"/>
  <c r="AR31" i="15"/>
  <c r="AR16" i="15"/>
  <c r="AN20" i="15"/>
  <c r="N32" i="14"/>
  <c r="AR17" i="14"/>
  <c r="AR30" i="14"/>
  <c r="AC32" i="14"/>
  <c r="AR16" i="14"/>
  <c r="AR42" i="11"/>
  <c r="AC32" i="11"/>
  <c r="AC44" i="10"/>
  <c r="AN44" i="10"/>
  <c r="AC32" i="10"/>
  <c r="AF32" i="10"/>
  <c r="AL20" i="10"/>
  <c r="AR30" i="10"/>
  <c r="AF20" i="10"/>
  <c r="AR39" i="6"/>
  <c r="AH44" i="6"/>
  <c r="AR18" i="6"/>
  <c r="AN44" i="12"/>
  <c r="AF32" i="12"/>
  <c r="AH20" i="12"/>
  <c r="AJ20" i="12"/>
  <c r="AN44" i="9"/>
  <c r="AH20" i="9"/>
  <c r="AR41" i="8"/>
  <c r="AR42" i="8"/>
  <c r="AR30" i="8"/>
  <c r="AF32" i="8"/>
  <c r="AR17" i="8"/>
  <c r="AL44" i="7"/>
  <c r="AR16" i="7"/>
  <c r="AR41" i="7"/>
  <c r="AC32" i="7"/>
  <c r="AJ32" i="7"/>
  <c r="AR17" i="7"/>
  <c r="AH20" i="7"/>
  <c r="AF44" i="4"/>
  <c r="AR42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9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<sst xmlns="http://schemas.openxmlformats.org/spreadsheetml/2006/main" count="3300" uniqueCount="40">
  <si>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</si>
  <si>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</si>
  <si>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</si>
  <si>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</si>
  <si>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</si>
  <si>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</si>
  <si>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</si>
  <si>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</si>
  <si>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</si>
  <si>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</si>
  <si>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</si>
  <si>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</si>
  <si>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</si>
  <si>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</si>
  <si>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</si>
  <si>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</si>
  <si>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</si>
  <si>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</si>
  <si>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</si>
  <si>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</si>
  <si>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</si>
  <si>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</si>
  <si>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</si>
  <si>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</si>
  <si>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</si>
  <si>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</si>
  <si>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</si>
  <si>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</si>
  <si>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</si>
  <si>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</si>
  <si>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</si>
  <si>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</si>
  <si>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</si>
  <si>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</si>
  <si>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</si>
  <si>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</si>
  <si>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</si>
  <si>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</si>
  <si>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</si>
  <si>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2010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</si>
</sst>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5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11474196412" xfId="46" xr:uid="{E5704C48-3A09-486A-A383-541B7F4DEA5F}"/>
    <cellStyle name="style1711474196473" xfId="48" xr:uid="{B7C45C77-C2A2-4A9D-8119-004B2610FA7F}"/>
    <cellStyle name="style1711474196639" xfId="49" xr:uid="{3B784257-BBB0-421F-8287-AD6BE764A1DD}"/>
    <cellStyle name="style1711474196730" xfId="50" xr:uid="{BAAC2D0C-F96D-404F-BF04-12E117503003}"/>
    <cellStyle name="style1711474196880" xfId="53" xr:uid="{FD7F4477-53DC-4220-B26A-82CF2AA9D8B7}"/>
    <cellStyle name="style1711474196968" xfId="54" xr:uid="{36A13B95-652E-4CEE-839D-08FD7B377345}"/>
    <cellStyle name="style1711474198979" xfId="47" xr:uid="{4B1163AF-D4D7-441F-A943-752805BE5684}"/>
    <cellStyle name="style1711474199894" xfId="51" xr:uid="{30A2CD30-21E7-48D3-B9E3-C90BFA602418}"/>
    <cellStyle name="style1711474200133" xfId="52" xr:uid="{D166CD41-485A-4BFE-B1EA-53D77E911DB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9219179.9999999981</v>
      </c>
      <c r="C15" s="2"/>
      <c r="D15" s="2">
        <v>1400668</v>
      </c>
      <c r="E15" s="2"/>
      <c r="F15" s="2">
        <v>3915150</v>
      </c>
      <c r="G15" s="2"/>
      <c r="H15" s="2">
        <v>7861785</v>
      </c>
      <c r="I15" s="2"/>
      <c r="J15" s="2">
        <v>0</v>
      </c>
      <c r="K15" s="2"/>
      <c r="L15" s="1">
        <f t="shared" ref="L15:M18" si="0">B15+D15+F15+H15+J15</f>
        <v>22396783</v>
      </c>
      <c r="M15" s="13">
        <f t="shared" si="0"/>
        <v>0</v>
      </c>
      <c r="N15" s="14">
        <f>L15+M15</f>
        <v>22396783</v>
      </c>
      <c r="P15" s="3" t="s">
        <v>12</v>
      </c>
      <c r="Q15" s="2">
        <v>2269</v>
      </c>
      <c r="R15" s="2">
        <v>0</v>
      </c>
      <c r="S15" s="2">
        <v>415</v>
      </c>
      <c r="T15" s="2">
        <v>0</v>
      </c>
      <c r="U15" s="2">
        <v>542</v>
      </c>
      <c r="V15" s="2">
        <v>0</v>
      </c>
      <c r="W15" s="2">
        <v>1931</v>
      </c>
      <c r="X15" s="2">
        <v>0</v>
      </c>
      <c r="Y15" s="2">
        <v>462</v>
      </c>
      <c r="Z15" s="2">
        <v>0</v>
      </c>
      <c r="AA15" s="1">
        <f t="shared" ref="AA15:AB18" si="1">Q15+S15+U15+W15+Y15</f>
        <v>5619</v>
      </c>
      <c r="AB15" s="13">
        <f t="shared" si="1"/>
        <v>0</v>
      </c>
      <c r="AC15" s="14">
        <f>AA15+AB15</f>
        <v>5619</v>
      </c>
      <c r="AE15" s="3" t="s">
        <v>12</v>
      </c>
      <c r="AF15" s="2">
        <f t="shared" ref="AF15:AR18" si="2">IFERROR(B15/Q15, "N.A.")</f>
        <v>4063.1026884089897</v>
      </c>
      <c r="AG15" s="2" t="str">
        <f t="shared" si="2"/>
        <v>N.A.</v>
      </c>
      <c r="AH15" s="2">
        <f t="shared" si="2"/>
        <v>3375.1036144578311</v>
      </c>
      <c r="AI15" s="2" t="str">
        <f t="shared" si="2"/>
        <v>N.A.</v>
      </c>
      <c r="AJ15" s="2">
        <f t="shared" si="2"/>
        <v>7223.5239852398527</v>
      </c>
      <c r="AK15" s="2" t="str">
        <f t="shared" si="2"/>
        <v>N.A.</v>
      </c>
      <c r="AL15" s="2">
        <f t="shared" si="2"/>
        <v>4071.3542206110824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3985.9019398469477</v>
      </c>
      <c r="AQ15" s="16" t="str">
        <f t="shared" si="2"/>
        <v>N.A.</v>
      </c>
      <c r="AR15" s="14">
        <f t="shared" si="2"/>
        <v>3985.9019398469477</v>
      </c>
    </row>
    <row r="16" spans="1:44" ht="15" customHeight="1" thickBot="1" x14ac:dyDescent="0.3">
      <c r="A16" s="3" t="s">
        <v>13</v>
      </c>
      <c r="B16" s="2">
        <v>4399260.0000000009</v>
      </c>
      <c r="C16" s="2">
        <v>430500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4399260.0000000009</v>
      </c>
      <c r="M16" s="13">
        <f t="shared" si="0"/>
        <v>430500</v>
      </c>
      <c r="N16" s="14">
        <f>L16+M16</f>
        <v>4829760.0000000009</v>
      </c>
      <c r="P16" s="3" t="s">
        <v>13</v>
      </c>
      <c r="Q16" s="2">
        <v>1073</v>
      </c>
      <c r="R16" s="2">
        <v>123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1073</v>
      </c>
      <c r="AB16" s="13">
        <f t="shared" si="1"/>
        <v>123</v>
      </c>
      <c r="AC16" s="14">
        <f>AA16+AB16</f>
        <v>1196</v>
      </c>
      <c r="AE16" s="3" t="s">
        <v>13</v>
      </c>
      <c r="AF16" s="2">
        <f t="shared" si="2"/>
        <v>4099.9627213420326</v>
      </c>
      <c r="AG16" s="2">
        <f t="shared" si="2"/>
        <v>3500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4099.9627213420326</v>
      </c>
      <c r="AQ16" s="16">
        <f t="shared" si="2"/>
        <v>3500</v>
      </c>
      <c r="AR16" s="14">
        <f t="shared" si="2"/>
        <v>4038.2608695652179</v>
      </c>
    </row>
    <row r="17" spans="1:44" ht="15" customHeight="1" thickBot="1" x14ac:dyDescent="0.3">
      <c r="A17" s="3" t="s">
        <v>14</v>
      </c>
      <c r="B17" s="2">
        <v>10251405.000000002</v>
      </c>
      <c r="C17" s="2">
        <v>68123835.00000003</v>
      </c>
      <c r="D17" s="2">
        <v>1191100</v>
      </c>
      <c r="E17" s="2">
        <v>6090000</v>
      </c>
      <c r="F17" s="2"/>
      <c r="G17" s="2">
        <v>9641720</v>
      </c>
      <c r="H17" s="2"/>
      <c r="I17" s="2">
        <v>2408860</v>
      </c>
      <c r="J17" s="2">
        <v>0</v>
      </c>
      <c r="K17" s="2"/>
      <c r="L17" s="1">
        <f t="shared" si="0"/>
        <v>11442505.000000002</v>
      </c>
      <c r="M17" s="13">
        <f t="shared" si="0"/>
        <v>86264415.00000003</v>
      </c>
      <c r="N17" s="14">
        <f>L17+M17</f>
        <v>97706920.00000003</v>
      </c>
      <c r="P17" s="3" t="s">
        <v>14</v>
      </c>
      <c r="Q17" s="2">
        <v>2509</v>
      </c>
      <c r="R17" s="2">
        <v>12252</v>
      </c>
      <c r="S17" s="2">
        <v>345</v>
      </c>
      <c r="T17" s="2">
        <v>435</v>
      </c>
      <c r="U17" s="2">
        <v>0</v>
      </c>
      <c r="V17" s="2">
        <v>1049</v>
      </c>
      <c r="W17" s="2">
        <v>0</v>
      </c>
      <c r="X17" s="2">
        <v>500</v>
      </c>
      <c r="Y17" s="2">
        <v>602</v>
      </c>
      <c r="Z17" s="2">
        <v>0</v>
      </c>
      <c r="AA17" s="1">
        <f t="shared" si="1"/>
        <v>3456</v>
      </c>
      <c r="AB17" s="13">
        <f t="shared" si="1"/>
        <v>14236</v>
      </c>
      <c r="AC17" s="14">
        <f>AA17+AB17</f>
        <v>17692</v>
      </c>
      <c r="AE17" s="3" t="s">
        <v>14</v>
      </c>
      <c r="AF17" s="2">
        <f t="shared" si="2"/>
        <v>4085.8529294539667</v>
      </c>
      <c r="AG17" s="2">
        <f t="shared" si="2"/>
        <v>5560.2215964740471</v>
      </c>
      <c r="AH17" s="2">
        <f t="shared" si="2"/>
        <v>3452.463768115942</v>
      </c>
      <c r="AI17" s="2">
        <f t="shared" si="2"/>
        <v>14000</v>
      </c>
      <c r="AJ17" s="2" t="str">
        <f t="shared" si="2"/>
        <v>N.A.</v>
      </c>
      <c r="AK17" s="2">
        <f t="shared" si="2"/>
        <v>9191.3441372735942</v>
      </c>
      <c r="AL17" s="2" t="str">
        <f t="shared" si="2"/>
        <v>N.A.</v>
      </c>
      <c r="AM17" s="2">
        <f t="shared" si="2"/>
        <v>4817.72</v>
      </c>
      <c r="AN17" s="2">
        <f t="shared" si="2"/>
        <v>0</v>
      </c>
      <c r="AO17" s="2" t="str">
        <f t="shared" si="2"/>
        <v>N.A.</v>
      </c>
      <c r="AP17" s="15">
        <f t="shared" si="2"/>
        <v>3310.9100115740748</v>
      </c>
      <c r="AQ17" s="16">
        <f t="shared" si="2"/>
        <v>6059.5964456307975</v>
      </c>
      <c r="AR17" s="14">
        <f t="shared" si="2"/>
        <v>5522.661089758084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>
        <f t="shared" ref="B19:K19" si="3">SUM(B15:B18)</f>
        <v>23869845</v>
      </c>
      <c r="C19" s="2">
        <f t="shared" si="3"/>
        <v>68554335.00000003</v>
      </c>
      <c r="D19" s="2">
        <f t="shared" si="3"/>
        <v>2591768</v>
      </c>
      <c r="E19" s="2">
        <f t="shared" si="3"/>
        <v>6090000</v>
      </c>
      <c r="F19" s="2">
        <f t="shared" si="3"/>
        <v>3915150</v>
      </c>
      <c r="G19" s="2">
        <f t="shared" si="3"/>
        <v>9641720</v>
      </c>
      <c r="H19" s="2">
        <f t="shared" si="3"/>
        <v>7861785</v>
      </c>
      <c r="I19" s="2">
        <f t="shared" si="3"/>
        <v>2408860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38238548</v>
      </c>
      <c r="M19" s="13">
        <f t="shared" ref="M19" si="5">C19+E19+G19+I19+K19</f>
        <v>86694915.00000003</v>
      </c>
      <c r="N19" s="18">
        <f>L19+M19</f>
        <v>124933463.00000003</v>
      </c>
      <c r="P19" s="4" t="s">
        <v>16</v>
      </c>
      <c r="Q19" s="2">
        <f t="shared" ref="Q19:Z19" si="6">SUM(Q15:Q18)</f>
        <v>5851</v>
      </c>
      <c r="R19" s="2">
        <f t="shared" si="6"/>
        <v>12375</v>
      </c>
      <c r="S19" s="2">
        <f t="shared" si="6"/>
        <v>760</v>
      </c>
      <c r="T19" s="2">
        <f t="shared" si="6"/>
        <v>435</v>
      </c>
      <c r="U19" s="2">
        <f t="shared" si="6"/>
        <v>542</v>
      </c>
      <c r="V19" s="2">
        <f t="shared" si="6"/>
        <v>1049</v>
      </c>
      <c r="W19" s="2">
        <f t="shared" si="6"/>
        <v>1931</v>
      </c>
      <c r="X19" s="2">
        <f t="shared" si="6"/>
        <v>500</v>
      </c>
      <c r="Y19" s="2">
        <f t="shared" si="6"/>
        <v>1064</v>
      </c>
      <c r="Z19" s="2">
        <f t="shared" si="6"/>
        <v>0</v>
      </c>
      <c r="AA19" s="1">
        <f t="shared" ref="AA19" si="7">Q19+S19+U19+W19+Y19</f>
        <v>10148</v>
      </c>
      <c r="AB19" s="13">
        <f t="shared" ref="AB19" si="8">R19+T19+V19+X19+Z19</f>
        <v>14359</v>
      </c>
      <c r="AC19" s="14">
        <f>AA19+AB19</f>
        <v>24507</v>
      </c>
      <c r="AE19" s="4" t="s">
        <v>16</v>
      </c>
      <c r="AF19" s="2">
        <f t="shared" ref="AF19:AO19" si="9">IFERROR(B19/Q19, "N.A.")</f>
        <v>4079.6180140146985</v>
      </c>
      <c r="AG19" s="2">
        <f t="shared" si="9"/>
        <v>5539.7442424242445</v>
      </c>
      <c r="AH19" s="2">
        <f t="shared" si="9"/>
        <v>3410.2210526315789</v>
      </c>
      <c r="AI19" s="2">
        <f t="shared" si="9"/>
        <v>14000</v>
      </c>
      <c r="AJ19" s="2">
        <f t="shared" si="9"/>
        <v>7223.5239852398527</v>
      </c>
      <c r="AK19" s="2">
        <f t="shared" si="9"/>
        <v>9191.3441372735942</v>
      </c>
      <c r="AL19" s="2">
        <f t="shared" si="9"/>
        <v>4071.3542206110824</v>
      </c>
      <c r="AM19" s="2">
        <f t="shared" si="9"/>
        <v>4817.72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3768.0871107607409</v>
      </c>
      <c r="AQ19" s="16">
        <f t="shared" ref="AQ19" si="11">IFERROR(M19/AB19, "N.A.")</f>
        <v>6037.6707988021471</v>
      </c>
      <c r="AR19" s="14">
        <f t="shared" ref="AR19" si="12">IFERROR(N19/AC19, "N.A.")</f>
        <v>5097.868486554863</v>
      </c>
    </row>
    <row r="20" spans="1:44" ht="15" customHeight="1" thickBot="1" x14ac:dyDescent="0.3">
      <c r="A20" s="5" t="s">
        <v>0</v>
      </c>
      <c r="B20" s="48">
        <f>B19+C19</f>
        <v>92424180.00000003</v>
      </c>
      <c r="C20" s="49"/>
      <c r="D20" s="48">
        <f>D19+E19</f>
        <v>8681768</v>
      </c>
      <c r="E20" s="49"/>
      <c r="F20" s="48">
        <f>F19+G19</f>
        <v>13556870</v>
      </c>
      <c r="G20" s="49"/>
      <c r="H20" s="48">
        <f>H19+I19</f>
        <v>10270645</v>
      </c>
      <c r="I20" s="49"/>
      <c r="J20" s="48">
        <f>J19+K19</f>
        <v>0</v>
      </c>
      <c r="K20" s="49"/>
      <c r="L20" s="48">
        <f>L19+M19</f>
        <v>124933463.00000003</v>
      </c>
      <c r="M20" s="50"/>
      <c r="N20" s="19">
        <f>B20+D20+F20+H20+J20</f>
        <v>124933463.00000003</v>
      </c>
      <c r="P20" s="5" t="s">
        <v>0</v>
      </c>
      <c r="Q20" s="48">
        <f>Q19+R19</f>
        <v>18226</v>
      </c>
      <c r="R20" s="49"/>
      <c r="S20" s="48">
        <f>S19+T19</f>
        <v>1195</v>
      </c>
      <c r="T20" s="49"/>
      <c r="U20" s="48">
        <f>U19+V19</f>
        <v>1591</v>
      </c>
      <c r="V20" s="49"/>
      <c r="W20" s="48">
        <f>W19+X19</f>
        <v>2431</v>
      </c>
      <c r="X20" s="49"/>
      <c r="Y20" s="48">
        <f>Y19+Z19</f>
        <v>1064</v>
      </c>
      <c r="Z20" s="49"/>
      <c r="AA20" s="48">
        <f>AA19+AB19</f>
        <v>24507</v>
      </c>
      <c r="AB20" s="49"/>
      <c r="AC20" s="20">
        <f>Q20+S20+U20+W20+Y20</f>
        <v>24507</v>
      </c>
      <c r="AE20" s="5" t="s">
        <v>0</v>
      </c>
      <c r="AF20" s="28">
        <f>IFERROR(B20/Q20,"N.A.")</f>
        <v>5071.0073521343156</v>
      </c>
      <c r="AG20" s="29"/>
      <c r="AH20" s="28">
        <f>IFERROR(D20/S20,"N.A.")</f>
        <v>7265.0778242677825</v>
      </c>
      <c r="AI20" s="29"/>
      <c r="AJ20" s="28">
        <f>IFERROR(F20/U20,"N.A.")</f>
        <v>8520.9742300439975</v>
      </c>
      <c r="AK20" s="29"/>
      <c r="AL20" s="28">
        <f>IFERROR(H20/W20,"N.A.")</f>
        <v>4224.8642533936654</v>
      </c>
      <c r="AM20" s="29"/>
      <c r="AN20" s="28">
        <f>IFERROR(J20/Y20,"N.A.")</f>
        <v>0</v>
      </c>
      <c r="AO20" s="29"/>
      <c r="AP20" s="28">
        <f>IFERROR(L20/AA20,"N.A.")</f>
        <v>5097.868486554863</v>
      </c>
      <c r="AQ20" s="29"/>
      <c r="AR20" s="17">
        <f>IFERROR(N20/AC20, "N.A.")</f>
        <v>5097.868486554863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5556560</v>
      </c>
      <c r="C27" s="2"/>
      <c r="D27" s="2">
        <v>1357768.0000000002</v>
      </c>
      <c r="E27" s="2"/>
      <c r="F27" s="2">
        <v>3915150</v>
      </c>
      <c r="G27" s="2"/>
      <c r="H27" s="2">
        <v>3565345</v>
      </c>
      <c r="I27" s="2"/>
      <c r="J27" s="2">
        <v>0</v>
      </c>
      <c r="K27" s="2"/>
      <c r="L27" s="1">
        <f t="shared" ref="L27:M30" si="13">B27+D27+F27+H27+J27</f>
        <v>14394823</v>
      </c>
      <c r="M27" s="13">
        <f t="shared" si="13"/>
        <v>0</v>
      </c>
      <c r="N27" s="14">
        <f>L27+M27</f>
        <v>14394823</v>
      </c>
      <c r="P27" s="3" t="s">
        <v>12</v>
      </c>
      <c r="Q27" s="2">
        <v>1240</v>
      </c>
      <c r="R27" s="2">
        <v>0</v>
      </c>
      <c r="S27" s="2">
        <v>272</v>
      </c>
      <c r="T27" s="2">
        <v>0</v>
      </c>
      <c r="U27" s="2">
        <v>542</v>
      </c>
      <c r="V27" s="2">
        <v>0</v>
      </c>
      <c r="W27" s="2">
        <v>896</v>
      </c>
      <c r="X27" s="2">
        <v>0</v>
      </c>
      <c r="Y27" s="2">
        <v>339</v>
      </c>
      <c r="Z27" s="2">
        <v>0</v>
      </c>
      <c r="AA27" s="1">
        <f t="shared" ref="AA27:AB30" si="14">Q27+S27+U27+W27+Y27</f>
        <v>3289</v>
      </c>
      <c r="AB27" s="13">
        <f t="shared" si="14"/>
        <v>0</v>
      </c>
      <c r="AC27" s="14">
        <f>AA27+AB27</f>
        <v>3289</v>
      </c>
      <c r="AE27" s="3" t="s">
        <v>12</v>
      </c>
      <c r="AF27" s="2">
        <f t="shared" ref="AF27:AR30" si="15">IFERROR(B27/Q27, "N.A.")</f>
        <v>4481.0967741935483</v>
      </c>
      <c r="AG27" s="2" t="str">
        <f t="shared" si="15"/>
        <v>N.A.</v>
      </c>
      <c r="AH27" s="2">
        <f t="shared" si="15"/>
        <v>4991.7941176470595</v>
      </c>
      <c r="AI27" s="2" t="str">
        <f t="shared" si="15"/>
        <v>N.A.</v>
      </c>
      <c r="AJ27" s="2">
        <f t="shared" si="15"/>
        <v>7223.5239852398527</v>
      </c>
      <c r="AK27" s="2" t="str">
        <f t="shared" si="15"/>
        <v>N.A.</v>
      </c>
      <c r="AL27" s="2">
        <f t="shared" si="15"/>
        <v>3979.1796875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4376.6564305259953</v>
      </c>
      <c r="AQ27" s="16" t="str">
        <f t="shared" si="15"/>
        <v>N.A.</v>
      </c>
      <c r="AR27" s="14">
        <f t="shared" si="15"/>
        <v>4376.6564305259953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6161155.0000000009</v>
      </c>
      <c r="C29" s="2">
        <v>50781484.999999985</v>
      </c>
      <c r="D29" s="2">
        <v>1191100</v>
      </c>
      <c r="E29" s="2">
        <v>6090000</v>
      </c>
      <c r="F29" s="2"/>
      <c r="G29" s="2">
        <v>7554500</v>
      </c>
      <c r="H29" s="2"/>
      <c r="I29" s="2">
        <v>2346510.0000000005</v>
      </c>
      <c r="J29" s="2">
        <v>0</v>
      </c>
      <c r="K29" s="2"/>
      <c r="L29" s="1">
        <f t="shared" si="13"/>
        <v>7352255.0000000009</v>
      </c>
      <c r="M29" s="13">
        <f t="shared" si="13"/>
        <v>66772494.999999985</v>
      </c>
      <c r="N29" s="14">
        <f>L29+M29</f>
        <v>74124749.999999985</v>
      </c>
      <c r="P29" s="3" t="s">
        <v>14</v>
      </c>
      <c r="Q29" s="2">
        <v>1203</v>
      </c>
      <c r="R29" s="2">
        <v>8351</v>
      </c>
      <c r="S29" s="2">
        <v>345</v>
      </c>
      <c r="T29" s="2">
        <v>435</v>
      </c>
      <c r="U29" s="2">
        <v>0</v>
      </c>
      <c r="V29" s="2">
        <v>603</v>
      </c>
      <c r="W29" s="2">
        <v>0</v>
      </c>
      <c r="X29" s="2">
        <v>355</v>
      </c>
      <c r="Y29" s="2">
        <v>515</v>
      </c>
      <c r="Z29" s="2">
        <v>0</v>
      </c>
      <c r="AA29" s="1">
        <f t="shared" si="14"/>
        <v>2063</v>
      </c>
      <c r="AB29" s="13">
        <f t="shared" si="14"/>
        <v>9744</v>
      </c>
      <c r="AC29" s="14">
        <f>AA29+AB29</f>
        <v>11807</v>
      </c>
      <c r="AE29" s="3" t="s">
        <v>14</v>
      </c>
      <c r="AF29" s="2">
        <f t="shared" si="15"/>
        <v>5121.492103075645</v>
      </c>
      <c r="AG29" s="2">
        <f t="shared" si="15"/>
        <v>6080.886720153273</v>
      </c>
      <c r="AH29" s="2">
        <f t="shared" si="15"/>
        <v>3452.463768115942</v>
      </c>
      <c r="AI29" s="2">
        <f t="shared" si="15"/>
        <v>14000</v>
      </c>
      <c r="AJ29" s="2" t="str">
        <f t="shared" si="15"/>
        <v>N.A.</v>
      </c>
      <c r="AK29" s="2">
        <f t="shared" si="15"/>
        <v>12528.192371475954</v>
      </c>
      <c r="AL29" s="2" t="str">
        <f t="shared" si="15"/>
        <v>N.A.</v>
      </c>
      <c r="AM29" s="2">
        <f t="shared" si="15"/>
        <v>6609.8873239436634</v>
      </c>
      <c r="AN29" s="2">
        <f t="shared" si="15"/>
        <v>0</v>
      </c>
      <c r="AO29" s="2" t="str">
        <f t="shared" si="15"/>
        <v>N.A.</v>
      </c>
      <c r="AP29" s="15">
        <f t="shared" si="15"/>
        <v>3563.8657295201169</v>
      </c>
      <c r="AQ29" s="16">
        <f t="shared" si="15"/>
        <v>6852.6780582922811</v>
      </c>
      <c r="AR29" s="14">
        <f t="shared" si="15"/>
        <v>6278.0342169899204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3"/>
        <v>0</v>
      </c>
      <c r="M30" s="13">
        <f t="shared" si="13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0</v>
      </c>
      <c r="AB30" s="13">
        <f t="shared" si="14"/>
        <v>0</v>
      </c>
      <c r="AC30" s="18">
        <f>AA30+AB30</f>
        <v>0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6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f t="shared" ref="B31:K31" si="16">SUM(B27:B30)</f>
        <v>11717715</v>
      </c>
      <c r="C31" s="2">
        <f t="shared" si="16"/>
        <v>50781484.999999985</v>
      </c>
      <c r="D31" s="2">
        <f t="shared" si="16"/>
        <v>2548868</v>
      </c>
      <c r="E31" s="2">
        <f t="shared" si="16"/>
        <v>6090000</v>
      </c>
      <c r="F31" s="2">
        <f t="shared" si="16"/>
        <v>3915150</v>
      </c>
      <c r="G31" s="2">
        <f t="shared" si="16"/>
        <v>7554500</v>
      </c>
      <c r="H31" s="2">
        <f t="shared" si="16"/>
        <v>3565345</v>
      </c>
      <c r="I31" s="2">
        <f t="shared" si="16"/>
        <v>2346510.0000000005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21747078</v>
      </c>
      <c r="M31" s="13">
        <f t="shared" ref="M31" si="18">C31+E31+G31+I31+K31</f>
        <v>66772494.999999985</v>
      </c>
      <c r="N31" s="18">
        <f>L31+M31</f>
        <v>88519572.999999985</v>
      </c>
      <c r="P31" s="4" t="s">
        <v>16</v>
      </c>
      <c r="Q31" s="2">
        <f t="shared" ref="Q31:Z31" si="19">SUM(Q27:Q30)</f>
        <v>2443</v>
      </c>
      <c r="R31" s="2">
        <f t="shared" si="19"/>
        <v>8351</v>
      </c>
      <c r="S31" s="2">
        <f t="shared" si="19"/>
        <v>617</v>
      </c>
      <c r="T31" s="2">
        <f t="shared" si="19"/>
        <v>435</v>
      </c>
      <c r="U31" s="2">
        <f t="shared" si="19"/>
        <v>542</v>
      </c>
      <c r="V31" s="2">
        <f t="shared" si="19"/>
        <v>603</v>
      </c>
      <c r="W31" s="2">
        <f t="shared" si="19"/>
        <v>896</v>
      </c>
      <c r="X31" s="2">
        <f t="shared" si="19"/>
        <v>355</v>
      </c>
      <c r="Y31" s="2">
        <f t="shared" si="19"/>
        <v>854</v>
      </c>
      <c r="Z31" s="2">
        <f t="shared" si="19"/>
        <v>0</v>
      </c>
      <c r="AA31" s="1">
        <f t="shared" ref="AA31" si="20">Q31+S31+U31+W31+Y31</f>
        <v>5352</v>
      </c>
      <c r="AB31" s="13">
        <f t="shared" ref="AB31" si="21">R31+T31+V31+X31+Z31</f>
        <v>9744</v>
      </c>
      <c r="AC31" s="14">
        <f>AA31+AB31</f>
        <v>15096</v>
      </c>
      <c r="AE31" s="4" t="s">
        <v>16</v>
      </c>
      <c r="AF31" s="2">
        <f t="shared" ref="AF31:AO31" si="22">IFERROR(B31/Q31, "N.A.")</f>
        <v>4796.4449447400739</v>
      </c>
      <c r="AG31" s="2">
        <f t="shared" si="22"/>
        <v>6080.886720153273</v>
      </c>
      <c r="AH31" s="2">
        <f t="shared" si="22"/>
        <v>4131.0664505672612</v>
      </c>
      <c r="AI31" s="2">
        <f t="shared" si="22"/>
        <v>14000</v>
      </c>
      <c r="AJ31" s="2">
        <f t="shared" si="22"/>
        <v>7223.5239852398527</v>
      </c>
      <c r="AK31" s="2">
        <f t="shared" si="22"/>
        <v>12528.192371475954</v>
      </c>
      <c r="AL31" s="2">
        <f t="shared" si="22"/>
        <v>3979.1796875</v>
      </c>
      <c r="AM31" s="2">
        <f t="shared" si="22"/>
        <v>6609.8873239436634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4063.3553811659194</v>
      </c>
      <c r="AQ31" s="16">
        <f t="shared" ref="AQ31" si="24">IFERROR(M31/AB31, "N.A.")</f>
        <v>6852.6780582922811</v>
      </c>
      <c r="AR31" s="14">
        <f t="shared" ref="AR31" si="25">IFERROR(N31/AC31, "N.A.")</f>
        <v>5863.7766958134598</v>
      </c>
    </row>
    <row r="32" spans="1:44" ht="15" customHeight="1" thickBot="1" x14ac:dyDescent="0.3">
      <c r="A32" s="5" t="s">
        <v>0</v>
      </c>
      <c r="B32" s="48">
        <f>B31+C31</f>
        <v>62499199.999999985</v>
      </c>
      <c r="C32" s="49"/>
      <c r="D32" s="48">
        <f>D31+E31</f>
        <v>8638868</v>
      </c>
      <c r="E32" s="49"/>
      <c r="F32" s="48">
        <f>F31+G31</f>
        <v>11469650</v>
      </c>
      <c r="G32" s="49"/>
      <c r="H32" s="48">
        <f>H31+I31</f>
        <v>5911855</v>
      </c>
      <c r="I32" s="49"/>
      <c r="J32" s="48">
        <f>J31+K31</f>
        <v>0</v>
      </c>
      <c r="K32" s="49"/>
      <c r="L32" s="48">
        <f>L31+M31</f>
        <v>88519572.999999985</v>
      </c>
      <c r="M32" s="50"/>
      <c r="N32" s="19">
        <f>B32+D32+F32+H32+J32</f>
        <v>88519572.999999985</v>
      </c>
      <c r="P32" s="5" t="s">
        <v>0</v>
      </c>
      <c r="Q32" s="48">
        <f>Q31+R31</f>
        <v>10794</v>
      </c>
      <c r="R32" s="49"/>
      <c r="S32" s="48">
        <f>S31+T31</f>
        <v>1052</v>
      </c>
      <c r="T32" s="49"/>
      <c r="U32" s="48">
        <f>U31+V31</f>
        <v>1145</v>
      </c>
      <c r="V32" s="49"/>
      <c r="W32" s="48">
        <f>W31+X31</f>
        <v>1251</v>
      </c>
      <c r="X32" s="49"/>
      <c r="Y32" s="48">
        <f>Y31+Z31</f>
        <v>854</v>
      </c>
      <c r="Z32" s="49"/>
      <c r="AA32" s="48">
        <f>AA31+AB31</f>
        <v>15096</v>
      </c>
      <c r="AB32" s="49"/>
      <c r="AC32" s="20">
        <f>Q32+S32+U32+W32+Y32</f>
        <v>15096</v>
      </c>
      <c r="AE32" s="5" t="s">
        <v>0</v>
      </c>
      <c r="AF32" s="28">
        <f>IFERROR(B32/Q32,"N.A.")</f>
        <v>5790.1797294793387</v>
      </c>
      <c r="AG32" s="29"/>
      <c r="AH32" s="28">
        <f>IFERROR(D32/S32,"N.A.")</f>
        <v>8211.8517110266166</v>
      </c>
      <c r="AI32" s="29"/>
      <c r="AJ32" s="28">
        <f>IFERROR(F32/U32,"N.A.")</f>
        <v>10017.161572052402</v>
      </c>
      <c r="AK32" s="29"/>
      <c r="AL32" s="28">
        <f>IFERROR(H32/W32,"N.A.")</f>
        <v>4725.7034372501994</v>
      </c>
      <c r="AM32" s="29"/>
      <c r="AN32" s="28">
        <f>IFERROR(J32/Y32,"N.A.")</f>
        <v>0</v>
      </c>
      <c r="AO32" s="29"/>
      <c r="AP32" s="28">
        <f>IFERROR(L32/AA32,"N.A.")</f>
        <v>5863.7766958134598</v>
      </c>
      <c r="AQ32" s="29"/>
      <c r="AR32" s="17">
        <f>IFERROR(N32/AC32, "N.A.")</f>
        <v>5863.7766958134598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3662620</v>
      </c>
      <c r="C39" s="2"/>
      <c r="D39" s="2">
        <v>42900</v>
      </c>
      <c r="E39" s="2"/>
      <c r="F39" s="2"/>
      <c r="G39" s="2"/>
      <c r="H39" s="2">
        <v>4296439.9999999991</v>
      </c>
      <c r="I39" s="2"/>
      <c r="J39" s="2">
        <v>0</v>
      </c>
      <c r="K39" s="2"/>
      <c r="L39" s="1">
        <f t="shared" ref="L39:M42" si="26">B39+D39+F39+H39+J39</f>
        <v>8001959.9999999991</v>
      </c>
      <c r="M39" s="13">
        <f t="shared" si="26"/>
        <v>0</v>
      </c>
      <c r="N39" s="14">
        <f>L39+M39</f>
        <v>8001959.9999999991</v>
      </c>
      <c r="P39" s="3" t="s">
        <v>12</v>
      </c>
      <c r="Q39" s="2">
        <v>1029</v>
      </c>
      <c r="R39" s="2">
        <v>0</v>
      </c>
      <c r="S39" s="2">
        <v>143</v>
      </c>
      <c r="T39" s="2">
        <v>0</v>
      </c>
      <c r="U39" s="2">
        <v>0</v>
      </c>
      <c r="V39" s="2">
        <v>0</v>
      </c>
      <c r="W39" s="2">
        <v>1035</v>
      </c>
      <c r="X39" s="2">
        <v>0</v>
      </c>
      <c r="Y39" s="2">
        <v>123</v>
      </c>
      <c r="Z39" s="2">
        <v>0</v>
      </c>
      <c r="AA39" s="1">
        <f t="shared" ref="AA39:AB42" si="27">Q39+S39+U39+W39+Y39</f>
        <v>2330</v>
      </c>
      <c r="AB39" s="13">
        <f t="shared" si="27"/>
        <v>0</v>
      </c>
      <c r="AC39" s="14">
        <f>AA39+AB39</f>
        <v>2330</v>
      </c>
      <c r="AE39" s="3" t="s">
        <v>12</v>
      </c>
      <c r="AF39" s="2">
        <f t="shared" ref="AF39:AR42" si="28">IFERROR(B39/Q39, "N.A.")</f>
        <v>3559.3974732750244</v>
      </c>
      <c r="AG39" s="2" t="str">
        <f t="shared" si="28"/>
        <v>N.A.</v>
      </c>
      <c r="AH39" s="2">
        <f t="shared" si="28"/>
        <v>300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4151.1497584541057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3434.3175965665232</v>
      </c>
      <c r="AQ39" s="16" t="str">
        <f t="shared" si="28"/>
        <v>N.A.</v>
      </c>
      <c r="AR39" s="14">
        <f t="shared" si="28"/>
        <v>3434.3175965665232</v>
      </c>
    </row>
    <row r="40" spans="1:44" ht="15" customHeight="1" thickBot="1" x14ac:dyDescent="0.3">
      <c r="A40" s="3" t="s">
        <v>13</v>
      </c>
      <c r="B40" s="2">
        <v>4399260.0000000009</v>
      </c>
      <c r="C40" s="2">
        <v>430500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4399260.0000000009</v>
      </c>
      <c r="M40" s="13">
        <f t="shared" si="26"/>
        <v>430500</v>
      </c>
      <c r="N40" s="14">
        <f>L40+M40</f>
        <v>4829760.0000000009</v>
      </c>
      <c r="P40" s="3" t="s">
        <v>13</v>
      </c>
      <c r="Q40" s="2">
        <v>1073</v>
      </c>
      <c r="R40" s="2">
        <v>123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1073</v>
      </c>
      <c r="AB40" s="13">
        <f t="shared" si="27"/>
        <v>123</v>
      </c>
      <c r="AC40" s="14">
        <f>AA40+AB40</f>
        <v>1196</v>
      </c>
      <c r="AE40" s="3" t="s">
        <v>13</v>
      </c>
      <c r="AF40" s="2">
        <f t="shared" si="28"/>
        <v>4099.9627213420326</v>
      </c>
      <c r="AG40" s="2">
        <f t="shared" si="28"/>
        <v>3500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4099.9627213420326</v>
      </c>
      <c r="AQ40" s="16">
        <f t="shared" si="28"/>
        <v>3500</v>
      </c>
      <c r="AR40" s="14">
        <f t="shared" si="28"/>
        <v>4038.2608695652179</v>
      </c>
    </row>
    <row r="41" spans="1:44" ht="15" customHeight="1" thickBot="1" x14ac:dyDescent="0.3">
      <c r="A41" s="3" t="s">
        <v>14</v>
      </c>
      <c r="B41" s="2">
        <v>4090249.9999999991</v>
      </c>
      <c r="C41" s="2">
        <v>17342350</v>
      </c>
      <c r="D41" s="2"/>
      <c r="E41" s="2"/>
      <c r="F41" s="2"/>
      <c r="G41" s="2">
        <v>2087219.9999999995</v>
      </c>
      <c r="H41" s="2"/>
      <c r="I41" s="2">
        <v>62350</v>
      </c>
      <c r="J41" s="2">
        <v>0</v>
      </c>
      <c r="K41" s="2"/>
      <c r="L41" s="1">
        <f t="shared" si="26"/>
        <v>4090249.9999999991</v>
      </c>
      <c r="M41" s="13">
        <f t="shared" si="26"/>
        <v>19491920</v>
      </c>
      <c r="N41" s="14">
        <f>L41+M41</f>
        <v>23582170</v>
      </c>
      <c r="P41" s="3" t="s">
        <v>14</v>
      </c>
      <c r="Q41" s="2">
        <v>1306</v>
      </c>
      <c r="R41" s="2">
        <v>3901</v>
      </c>
      <c r="S41" s="2">
        <v>0</v>
      </c>
      <c r="T41" s="2">
        <v>0</v>
      </c>
      <c r="U41" s="2">
        <v>0</v>
      </c>
      <c r="V41" s="2">
        <v>446</v>
      </c>
      <c r="W41" s="2">
        <v>0</v>
      </c>
      <c r="X41" s="2">
        <v>145</v>
      </c>
      <c r="Y41" s="2">
        <v>87</v>
      </c>
      <c r="Z41" s="2">
        <v>0</v>
      </c>
      <c r="AA41" s="1">
        <f t="shared" si="27"/>
        <v>1393</v>
      </c>
      <c r="AB41" s="13">
        <f t="shared" si="27"/>
        <v>4492</v>
      </c>
      <c r="AC41" s="14">
        <f>AA41+AB41</f>
        <v>5885</v>
      </c>
      <c r="AE41" s="3" t="s">
        <v>14</v>
      </c>
      <c r="AF41" s="2">
        <f t="shared" si="28"/>
        <v>3131.891271056661</v>
      </c>
      <c r="AG41" s="2">
        <f t="shared" si="28"/>
        <v>4445.6165085875418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4679.8654708520171</v>
      </c>
      <c r="AL41" s="2" t="str">
        <f t="shared" si="28"/>
        <v>N.A.</v>
      </c>
      <c r="AM41" s="2">
        <f t="shared" si="28"/>
        <v>430</v>
      </c>
      <c r="AN41" s="2">
        <f t="shared" si="28"/>
        <v>0</v>
      </c>
      <c r="AO41" s="2" t="str">
        <f t="shared" si="28"/>
        <v>N.A.</v>
      </c>
      <c r="AP41" s="15">
        <f t="shared" si="28"/>
        <v>2936.2885857860724</v>
      </c>
      <c r="AQ41" s="16">
        <f t="shared" si="28"/>
        <v>4339.2520035618882</v>
      </c>
      <c r="AR41" s="14">
        <f t="shared" si="28"/>
        <v>4007.1656754460491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12152130</v>
      </c>
      <c r="C43" s="2">
        <f t="shared" si="29"/>
        <v>17772850</v>
      </c>
      <c r="D43" s="2">
        <f t="shared" si="29"/>
        <v>42900</v>
      </c>
      <c r="E43" s="2">
        <f t="shared" si="29"/>
        <v>0</v>
      </c>
      <c r="F43" s="2">
        <f t="shared" si="29"/>
        <v>0</v>
      </c>
      <c r="G43" s="2">
        <f t="shared" si="29"/>
        <v>2087219.9999999995</v>
      </c>
      <c r="H43" s="2">
        <f t="shared" si="29"/>
        <v>4296439.9999999991</v>
      </c>
      <c r="I43" s="2">
        <f t="shared" si="29"/>
        <v>62350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16491470</v>
      </c>
      <c r="M43" s="13">
        <f t="shared" ref="M43" si="31">C43+E43+G43+I43+K43</f>
        <v>19922420</v>
      </c>
      <c r="N43" s="18">
        <f>L43+M43</f>
        <v>36413890</v>
      </c>
      <c r="P43" s="4" t="s">
        <v>16</v>
      </c>
      <c r="Q43" s="2">
        <f t="shared" ref="Q43:Z43" si="32">SUM(Q39:Q42)</f>
        <v>3408</v>
      </c>
      <c r="R43" s="2">
        <f t="shared" si="32"/>
        <v>4024</v>
      </c>
      <c r="S43" s="2">
        <f t="shared" si="32"/>
        <v>143</v>
      </c>
      <c r="T43" s="2">
        <f t="shared" si="32"/>
        <v>0</v>
      </c>
      <c r="U43" s="2">
        <f t="shared" si="32"/>
        <v>0</v>
      </c>
      <c r="V43" s="2">
        <f t="shared" si="32"/>
        <v>446</v>
      </c>
      <c r="W43" s="2">
        <f t="shared" si="32"/>
        <v>1035</v>
      </c>
      <c r="X43" s="2">
        <f t="shared" si="32"/>
        <v>145</v>
      </c>
      <c r="Y43" s="2">
        <f t="shared" si="32"/>
        <v>210</v>
      </c>
      <c r="Z43" s="2">
        <f t="shared" si="32"/>
        <v>0</v>
      </c>
      <c r="AA43" s="1">
        <f t="shared" ref="AA43" si="33">Q43+S43+U43+W43+Y43</f>
        <v>4796</v>
      </c>
      <c r="AB43" s="13">
        <f t="shared" ref="AB43" si="34">R43+T43+V43+X43+Z43</f>
        <v>4615</v>
      </c>
      <c r="AC43" s="18">
        <f>AA43+AB43</f>
        <v>9411</v>
      </c>
      <c r="AE43" s="4" t="s">
        <v>16</v>
      </c>
      <c r="AF43" s="2">
        <f t="shared" ref="AF43:AO43" si="35">IFERROR(B43/Q43, "N.A.")</f>
        <v>3565.7658450704225</v>
      </c>
      <c r="AG43" s="2">
        <f t="shared" si="35"/>
        <v>4416.7122266401593</v>
      </c>
      <c r="AH43" s="2">
        <f t="shared" si="35"/>
        <v>300</v>
      </c>
      <c r="AI43" s="2" t="str">
        <f t="shared" si="35"/>
        <v>N.A.</v>
      </c>
      <c r="AJ43" s="2" t="str">
        <f t="shared" si="35"/>
        <v>N.A.</v>
      </c>
      <c r="AK43" s="2">
        <f t="shared" si="35"/>
        <v>4679.8654708520171</v>
      </c>
      <c r="AL43" s="2">
        <f t="shared" si="35"/>
        <v>4151.1497584541057</v>
      </c>
      <c r="AM43" s="2">
        <f t="shared" si="35"/>
        <v>430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3438.5884070058382</v>
      </c>
      <c r="AQ43" s="16">
        <f t="shared" ref="AQ43" si="37">IFERROR(M43/AB43, "N.A.")</f>
        <v>4316.8840736728062</v>
      </c>
      <c r="AR43" s="14">
        <f t="shared" ref="AR43" si="38">IFERROR(N43/AC43, "N.A.")</f>
        <v>3869.2901923281265</v>
      </c>
    </row>
    <row r="44" spans="1:44" ht="15" customHeight="1" thickBot="1" x14ac:dyDescent="0.3">
      <c r="A44" s="5" t="s">
        <v>0</v>
      </c>
      <c r="B44" s="48">
        <f>B43+C43</f>
        <v>29924980</v>
      </c>
      <c r="C44" s="49"/>
      <c r="D44" s="48">
        <f>D43+E43</f>
        <v>42900</v>
      </c>
      <c r="E44" s="49"/>
      <c r="F44" s="48">
        <f>F43+G43</f>
        <v>2087219.9999999995</v>
      </c>
      <c r="G44" s="49"/>
      <c r="H44" s="48">
        <f>H43+I43</f>
        <v>4358789.9999999991</v>
      </c>
      <c r="I44" s="49"/>
      <c r="J44" s="48">
        <f>J43+K43</f>
        <v>0</v>
      </c>
      <c r="K44" s="49"/>
      <c r="L44" s="48">
        <f>L43+M43</f>
        <v>36413890</v>
      </c>
      <c r="M44" s="50"/>
      <c r="N44" s="19">
        <f>B44+D44+F44+H44+J44</f>
        <v>36413890</v>
      </c>
      <c r="P44" s="5" t="s">
        <v>0</v>
      </c>
      <c r="Q44" s="48">
        <f>Q43+R43</f>
        <v>7432</v>
      </c>
      <c r="R44" s="49"/>
      <c r="S44" s="48">
        <f>S43+T43</f>
        <v>143</v>
      </c>
      <c r="T44" s="49"/>
      <c r="U44" s="48">
        <f>U43+V43</f>
        <v>446</v>
      </c>
      <c r="V44" s="49"/>
      <c r="W44" s="48">
        <f>W43+X43</f>
        <v>1180</v>
      </c>
      <c r="X44" s="49"/>
      <c r="Y44" s="48">
        <f>Y43+Z43</f>
        <v>210</v>
      </c>
      <c r="Z44" s="49"/>
      <c r="AA44" s="48">
        <f>AA43+AB43</f>
        <v>9411</v>
      </c>
      <c r="AB44" s="50"/>
      <c r="AC44" s="19">
        <f>Q44+S44+U44+W44+Y44</f>
        <v>9411</v>
      </c>
      <c r="AE44" s="5" t="s">
        <v>0</v>
      </c>
      <c r="AF44" s="28">
        <f>IFERROR(B44/Q44,"N.A.")</f>
        <v>4026.5043057050593</v>
      </c>
      <c r="AG44" s="29"/>
      <c r="AH44" s="28">
        <f>IFERROR(D44/S44,"N.A.")</f>
        <v>300</v>
      </c>
      <c r="AI44" s="29"/>
      <c r="AJ44" s="28">
        <f>IFERROR(F44/U44,"N.A.")</f>
        <v>4679.8654708520171</v>
      </c>
      <c r="AK44" s="29"/>
      <c r="AL44" s="28">
        <f>IFERROR(H44/W44,"N.A.")</f>
        <v>3693.889830508474</v>
      </c>
      <c r="AM44" s="29"/>
      <c r="AN44" s="28">
        <f>IFERROR(J44/Y44,"N.A.")</f>
        <v>0</v>
      </c>
      <c r="AO44" s="29"/>
      <c r="AP44" s="28">
        <f>IFERROR(L44/AA44,"N.A.")</f>
        <v>3869.2901923281265</v>
      </c>
      <c r="AQ44" s="29"/>
      <c r="AR44" s="17">
        <f>IFERROR(N44/AC44, "N.A.")</f>
        <v>3869.2901923281265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3">
        <f t="shared" si="1"/>
        <v>0</v>
      </c>
      <c r="AC15" s="14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4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1"/>
        <v>0</v>
      </c>
      <c r="AC17" s="14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4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3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3">
        <f t="shared" ref="AB19" si="6">R19+T19+V19+X19+Z19</f>
        <v>0</v>
      </c>
      <c r="AC19" s="14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4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3">
        <f t="shared" si="11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3">
        <f t="shared" si="12"/>
        <v>0</v>
      </c>
      <c r="AC27" s="14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4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3">
        <f t="shared" si="11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3">
        <f t="shared" si="12"/>
        <v>0</v>
      </c>
      <c r="AC29" s="14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4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3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3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3">
        <f t="shared" ref="AB31" si="17">R31+T31+V31+X31+Z31</f>
        <v>0</v>
      </c>
      <c r="AC31" s="14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4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3">
        <f t="shared" si="22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3">
        <f t="shared" si="23"/>
        <v>0</v>
      </c>
      <c r="AC39" s="14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4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3">
        <f t="shared" si="22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3">
        <f t="shared" si="23"/>
        <v>0</v>
      </c>
      <c r="AC41" s="14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4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3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3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4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3">
        <f t="shared" ref="AB15:AB18" si="2">R15+T15+V15+X15+Z15</f>
        <v>0</v>
      </c>
      <c r="AC15" s="14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4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2"/>
        <v>0</v>
      </c>
      <c r="AC16" s="14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4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2"/>
        <v>0</v>
      </c>
      <c r="AC17" s="14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4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4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3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3">
        <f t="shared" ref="AB19" si="7">R19+T19+V19+X19+Z19</f>
        <v>0</v>
      </c>
      <c r="AC19" s="14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4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3">
        <f t="shared" si="12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3">
        <f t="shared" si="13"/>
        <v>0</v>
      </c>
      <c r="AC27" s="14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4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3">
        <f t="shared" si="12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3">
        <f t="shared" si="13"/>
        <v>0</v>
      </c>
      <c r="AC28" s="14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4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3">
        <f t="shared" si="12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3">
        <f t="shared" si="13"/>
        <v>0</v>
      </c>
      <c r="AC29" s="14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4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3">
        <f t="shared" si="12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3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4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3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3">
        <f t="shared" ref="AB31" si="18">R31+T31+V31+X31+Z31</f>
        <v>0</v>
      </c>
      <c r="AC31" s="14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4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3">
        <f t="shared" si="23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3">
        <f t="shared" si="24"/>
        <v>0</v>
      </c>
      <c r="AC39" s="14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4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3">
        <f t="shared" si="23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3">
        <f t="shared" si="24"/>
        <v>0</v>
      </c>
      <c r="AC40" s="14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4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3">
        <f t="shared" si="23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3">
        <f t="shared" si="24"/>
        <v>0</v>
      </c>
      <c r="AC41" s="14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4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3">
        <f t="shared" si="23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3">
        <f t="shared" si="24"/>
        <v>0</v>
      </c>
      <c r="AC42" s="14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4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3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3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4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150696671.99999994</v>
      </c>
      <c r="C15" s="2"/>
      <c r="D15" s="2">
        <v>80540620.000000045</v>
      </c>
      <c r="E15" s="2"/>
      <c r="F15" s="2">
        <v>82698569</v>
      </c>
      <c r="G15" s="2"/>
      <c r="H15" s="2">
        <v>230769613.00000015</v>
      </c>
      <c r="I15" s="2"/>
      <c r="J15" s="2">
        <v>0</v>
      </c>
      <c r="K15" s="2"/>
      <c r="L15" s="1">
        <f t="shared" ref="L15:M18" si="0">B15+D15+F15+H15+J15</f>
        <v>544705474.00000012</v>
      </c>
      <c r="M15" s="13">
        <f t="shared" si="0"/>
        <v>0</v>
      </c>
      <c r="N15" s="14">
        <f>L15+M15</f>
        <v>544705474.00000012</v>
      </c>
      <c r="P15" s="3" t="s">
        <v>12</v>
      </c>
      <c r="Q15" s="2">
        <v>36954</v>
      </c>
      <c r="R15" s="2">
        <v>0</v>
      </c>
      <c r="S15" s="2">
        <v>18036</v>
      </c>
      <c r="T15" s="2">
        <v>0</v>
      </c>
      <c r="U15" s="2">
        <v>13968</v>
      </c>
      <c r="V15" s="2">
        <v>0</v>
      </c>
      <c r="W15" s="2">
        <v>72161</v>
      </c>
      <c r="X15" s="2">
        <v>0</v>
      </c>
      <c r="Y15" s="2">
        <v>16162</v>
      </c>
      <c r="Z15" s="2">
        <v>0</v>
      </c>
      <c r="AA15" s="1">
        <f t="shared" ref="AA15:AB18" si="1">Q15+S15+U15+W15+Y15</f>
        <v>157281</v>
      </c>
      <c r="AB15" s="13">
        <f t="shared" si="1"/>
        <v>0</v>
      </c>
      <c r="AC15" s="14">
        <f>AA15+AB15</f>
        <v>157281</v>
      </c>
      <c r="AE15" s="3" t="s">
        <v>12</v>
      </c>
      <c r="AF15" s="2">
        <f t="shared" ref="AF15:AR18" si="2">IFERROR(B15/Q15, "N.A.")</f>
        <v>4077.95291443416</v>
      </c>
      <c r="AG15" s="2" t="str">
        <f t="shared" si="2"/>
        <v>N.A.</v>
      </c>
      <c r="AH15" s="2">
        <f t="shared" si="2"/>
        <v>4465.5477933022867</v>
      </c>
      <c r="AI15" s="2" t="str">
        <f t="shared" si="2"/>
        <v>N.A.</v>
      </c>
      <c r="AJ15" s="2">
        <f t="shared" si="2"/>
        <v>5920.5733820160367</v>
      </c>
      <c r="AK15" s="2" t="str">
        <f t="shared" si="2"/>
        <v>N.A.</v>
      </c>
      <c r="AL15" s="2">
        <f t="shared" si="2"/>
        <v>3197.982469755133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3463.2630387650138</v>
      </c>
      <c r="AQ15" s="16" t="str">
        <f t="shared" si="2"/>
        <v>N.A.</v>
      </c>
      <c r="AR15" s="14">
        <f t="shared" si="2"/>
        <v>3463.2630387650138</v>
      </c>
    </row>
    <row r="16" spans="1:44" ht="15" customHeight="1" thickBot="1" x14ac:dyDescent="0.3">
      <c r="A16" s="3" t="s">
        <v>13</v>
      </c>
      <c r="B16" s="2">
        <v>69300246.00000003</v>
      </c>
      <c r="C16" s="2">
        <v>7647470.9999999991</v>
      </c>
      <c r="D16" s="2">
        <v>105264</v>
      </c>
      <c r="E16" s="2"/>
      <c r="F16" s="2"/>
      <c r="G16" s="2"/>
      <c r="H16" s="2"/>
      <c r="I16" s="2"/>
      <c r="J16" s="2"/>
      <c r="K16" s="2"/>
      <c r="L16" s="1">
        <f t="shared" si="0"/>
        <v>69405510.00000003</v>
      </c>
      <c r="M16" s="13">
        <f t="shared" si="0"/>
        <v>7647470.9999999991</v>
      </c>
      <c r="N16" s="14">
        <f>L16+M16</f>
        <v>77052981.00000003</v>
      </c>
      <c r="P16" s="3" t="s">
        <v>13</v>
      </c>
      <c r="Q16" s="2">
        <v>24307</v>
      </c>
      <c r="R16" s="2">
        <v>1865</v>
      </c>
      <c r="S16" s="2">
        <v>204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24511</v>
      </c>
      <c r="AB16" s="13">
        <f t="shared" si="1"/>
        <v>1865</v>
      </c>
      <c r="AC16" s="14">
        <f>AA16+AB16</f>
        <v>26376</v>
      </c>
      <c r="AE16" s="3" t="s">
        <v>13</v>
      </c>
      <c r="AF16" s="2">
        <f t="shared" si="2"/>
        <v>2851.0406878676936</v>
      </c>
      <c r="AG16" s="2">
        <f t="shared" si="2"/>
        <v>4100.5206434316351</v>
      </c>
      <c r="AH16" s="2">
        <f t="shared" si="2"/>
        <v>516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2831.6066255966721</v>
      </c>
      <c r="AQ16" s="16">
        <f t="shared" si="2"/>
        <v>4100.5206434316351</v>
      </c>
      <c r="AR16" s="14">
        <f t="shared" si="2"/>
        <v>2921.3292766151058</v>
      </c>
    </row>
    <row r="17" spans="1:44" ht="15" customHeight="1" thickBot="1" x14ac:dyDescent="0.3">
      <c r="A17" s="3" t="s">
        <v>14</v>
      </c>
      <c r="B17" s="2">
        <v>326627900.0000006</v>
      </c>
      <c r="C17" s="2">
        <v>1596913617.9999959</v>
      </c>
      <c r="D17" s="2">
        <v>84847202</v>
      </c>
      <c r="E17" s="2">
        <v>42072260</v>
      </c>
      <c r="F17" s="2"/>
      <c r="G17" s="2">
        <v>261050414.99999988</v>
      </c>
      <c r="H17" s="2"/>
      <c r="I17" s="2">
        <v>70183912</v>
      </c>
      <c r="J17" s="2">
        <v>0</v>
      </c>
      <c r="K17" s="2"/>
      <c r="L17" s="1">
        <f t="shared" si="0"/>
        <v>411475102.0000006</v>
      </c>
      <c r="M17" s="13">
        <f t="shared" si="0"/>
        <v>1970220204.9999957</v>
      </c>
      <c r="N17" s="14">
        <f>L17+M17</f>
        <v>2381695306.9999962</v>
      </c>
      <c r="P17" s="3" t="s">
        <v>14</v>
      </c>
      <c r="Q17" s="2">
        <v>78560</v>
      </c>
      <c r="R17" s="2">
        <v>279660</v>
      </c>
      <c r="S17" s="2">
        <v>17821</v>
      </c>
      <c r="T17" s="2">
        <v>5250</v>
      </c>
      <c r="U17" s="2">
        <v>0</v>
      </c>
      <c r="V17" s="2">
        <v>18103</v>
      </c>
      <c r="W17" s="2">
        <v>0</v>
      </c>
      <c r="X17" s="2">
        <v>13306</v>
      </c>
      <c r="Y17" s="2">
        <v>16689</v>
      </c>
      <c r="Z17" s="2">
        <v>0</v>
      </c>
      <c r="AA17" s="1">
        <f t="shared" si="1"/>
        <v>113070</v>
      </c>
      <c r="AB17" s="13">
        <f t="shared" si="1"/>
        <v>316319</v>
      </c>
      <c r="AC17" s="14">
        <f>AA17+AB17</f>
        <v>429389</v>
      </c>
      <c r="AE17" s="3" t="s">
        <v>14</v>
      </c>
      <c r="AF17" s="2">
        <f t="shared" si="2"/>
        <v>4157.6871181262804</v>
      </c>
      <c r="AG17" s="2">
        <f t="shared" si="2"/>
        <v>5710.1967317456765</v>
      </c>
      <c r="AH17" s="2">
        <f t="shared" si="2"/>
        <v>4761.0797373884743</v>
      </c>
      <c r="AI17" s="2">
        <f t="shared" si="2"/>
        <v>8013.7638095238099</v>
      </c>
      <c r="AJ17" s="2" t="str">
        <f t="shared" si="2"/>
        <v>N.A.</v>
      </c>
      <c r="AK17" s="2">
        <f t="shared" si="2"/>
        <v>14420.284759432132</v>
      </c>
      <c r="AL17" s="2" t="str">
        <f t="shared" si="2"/>
        <v>N.A.</v>
      </c>
      <c r="AM17" s="2">
        <f t="shared" si="2"/>
        <v>5274.6063430031563</v>
      </c>
      <c r="AN17" s="2">
        <f t="shared" si="2"/>
        <v>0</v>
      </c>
      <c r="AO17" s="2" t="str">
        <f t="shared" si="2"/>
        <v>N.A.</v>
      </c>
      <c r="AP17" s="15">
        <f t="shared" si="2"/>
        <v>3639.1182630229114</v>
      </c>
      <c r="AQ17" s="16">
        <f t="shared" si="2"/>
        <v>6228.5863479588506</v>
      </c>
      <c r="AR17" s="14">
        <f t="shared" si="2"/>
        <v>5546.7077801247733</v>
      </c>
    </row>
    <row r="18" spans="1:44" ht="15" customHeight="1" thickBot="1" x14ac:dyDescent="0.3">
      <c r="A18" s="3" t="s">
        <v>15</v>
      </c>
      <c r="B18" s="2">
        <v>18569406.000000004</v>
      </c>
      <c r="C18" s="2">
        <v>1777400</v>
      </c>
      <c r="D18" s="2">
        <v>6804320.0000000009</v>
      </c>
      <c r="E18" s="2">
        <v>1650340</v>
      </c>
      <c r="F18" s="2"/>
      <c r="G18" s="2">
        <v>5953107</v>
      </c>
      <c r="H18" s="2">
        <v>6687933.0000000019</v>
      </c>
      <c r="I18" s="2"/>
      <c r="J18" s="2">
        <v>0</v>
      </c>
      <c r="K18" s="2"/>
      <c r="L18" s="1">
        <f t="shared" si="0"/>
        <v>32061659.000000007</v>
      </c>
      <c r="M18" s="13">
        <f t="shared" si="0"/>
        <v>9380847</v>
      </c>
      <c r="N18" s="14">
        <f>L18+M18</f>
        <v>41442506.000000007</v>
      </c>
      <c r="P18" s="3" t="s">
        <v>15</v>
      </c>
      <c r="Q18" s="2">
        <v>7318</v>
      </c>
      <c r="R18" s="2">
        <v>729</v>
      </c>
      <c r="S18" s="2">
        <v>1491</v>
      </c>
      <c r="T18" s="2">
        <v>336</v>
      </c>
      <c r="U18" s="2">
        <v>0</v>
      </c>
      <c r="V18" s="2">
        <v>2288</v>
      </c>
      <c r="W18" s="2">
        <v>18046</v>
      </c>
      <c r="X18" s="2">
        <v>0</v>
      </c>
      <c r="Y18" s="2">
        <v>4761</v>
      </c>
      <c r="Z18" s="2">
        <v>0</v>
      </c>
      <c r="AA18" s="1">
        <f t="shared" si="1"/>
        <v>31616</v>
      </c>
      <c r="AB18" s="13">
        <f t="shared" si="1"/>
        <v>3353</v>
      </c>
      <c r="AC18" s="18">
        <f>AA18+AB18</f>
        <v>34969</v>
      </c>
      <c r="AE18" s="3" t="s">
        <v>15</v>
      </c>
      <c r="AF18" s="2">
        <f t="shared" si="2"/>
        <v>2537.4974036622034</v>
      </c>
      <c r="AG18" s="2">
        <f t="shared" si="2"/>
        <v>2438.1344307270233</v>
      </c>
      <c r="AH18" s="2">
        <f t="shared" si="2"/>
        <v>4563.5949027498327</v>
      </c>
      <c r="AI18" s="2">
        <f t="shared" si="2"/>
        <v>4911.7261904761908</v>
      </c>
      <c r="AJ18" s="2" t="str">
        <f t="shared" si="2"/>
        <v>N.A.</v>
      </c>
      <c r="AK18" s="2">
        <f t="shared" si="2"/>
        <v>2601.8824300699303</v>
      </c>
      <c r="AL18" s="2">
        <f t="shared" si="2"/>
        <v>370.6047323506595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1014.0959956983808</v>
      </c>
      <c r="AQ18" s="16">
        <f t="shared" si="2"/>
        <v>2797.7473903966597</v>
      </c>
      <c r="AR18" s="14">
        <f t="shared" si="2"/>
        <v>1185.1212788469791</v>
      </c>
    </row>
    <row r="19" spans="1:44" ht="15" customHeight="1" thickBot="1" x14ac:dyDescent="0.3">
      <c r="A19" s="4" t="s">
        <v>16</v>
      </c>
      <c r="B19" s="2">
        <f t="shared" ref="B19:K19" si="3">SUM(B15:B18)</f>
        <v>565194224.0000006</v>
      </c>
      <c r="C19" s="2">
        <f t="shared" si="3"/>
        <v>1606338488.9999959</v>
      </c>
      <c r="D19" s="2">
        <f t="shared" si="3"/>
        <v>172297406.00000006</v>
      </c>
      <c r="E19" s="2">
        <f t="shared" si="3"/>
        <v>43722600</v>
      </c>
      <c r="F19" s="2">
        <f t="shared" si="3"/>
        <v>82698569</v>
      </c>
      <c r="G19" s="2">
        <f t="shared" si="3"/>
        <v>267003521.99999988</v>
      </c>
      <c r="H19" s="2">
        <f t="shared" si="3"/>
        <v>237457546.00000015</v>
      </c>
      <c r="I19" s="2">
        <f t="shared" si="3"/>
        <v>70183912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1057647745.0000008</v>
      </c>
      <c r="M19" s="13">
        <f t="shared" ref="M19" si="5">C19+E19+G19+I19+K19</f>
        <v>1987248522.9999957</v>
      </c>
      <c r="N19" s="18">
        <f>L19+M19</f>
        <v>3044896267.9999967</v>
      </c>
      <c r="P19" s="4" t="s">
        <v>16</v>
      </c>
      <c r="Q19" s="2">
        <f t="shared" ref="Q19:Z19" si="6">SUM(Q15:Q18)</f>
        <v>147139</v>
      </c>
      <c r="R19" s="2">
        <f t="shared" si="6"/>
        <v>282254</v>
      </c>
      <c r="S19" s="2">
        <f t="shared" si="6"/>
        <v>37552</v>
      </c>
      <c r="T19" s="2">
        <f t="shared" si="6"/>
        <v>5586</v>
      </c>
      <c r="U19" s="2">
        <f t="shared" si="6"/>
        <v>13968</v>
      </c>
      <c r="V19" s="2">
        <f t="shared" si="6"/>
        <v>20391</v>
      </c>
      <c r="W19" s="2">
        <f t="shared" si="6"/>
        <v>90207</v>
      </c>
      <c r="X19" s="2">
        <f t="shared" si="6"/>
        <v>13306</v>
      </c>
      <c r="Y19" s="2">
        <f t="shared" si="6"/>
        <v>37612</v>
      </c>
      <c r="Z19" s="2">
        <f t="shared" si="6"/>
        <v>0</v>
      </c>
      <c r="AA19" s="1">
        <f t="shared" ref="AA19" si="7">Q19+S19+U19+W19+Y19</f>
        <v>326478</v>
      </c>
      <c r="AB19" s="13">
        <f t="shared" ref="AB19" si="8">R19+T19+V19+X19+Z19</f>
        <v>321537</v>
      </c>
      <c r="AC19" s="14">
        <f>AA19+AB19</f>
        <v>648015</v>
      </c>
      <c r="AE19" s="4" t="s">
        <v>16</v>
      </c>
      <c r="AF19" s="2">
        <f t="shared" ref="AF19:AO19" si="9">IFERROR(B19/Q19, "N.A.")</f>
        <v>3841.2264865195534</v>
      </c>
      <c r="AG19" s="2">
        <f t="shared" si="9"/>
        <v>5691.1097415802642</v>
      </c>
      <c r="AH19" s="2">
        <f t="shared" si="9"/>
        <v>4588.2351406050293</v>
      </c>
      <c r="AI19" s="2">
        <f t="shared" si="9"/>
        <v>7827.1750805585389</v>
      </c>
      <c r="AJ19" s="2">
        <f t="shared" si="9"/>
        <v>5920.5733820160367</v>
      </c>
      <c r="AK19" s="2">
        <f t="shared" si="9"/>
        <v>13094.184787406202</v>
      </c>
      <c r="AL19" s="2">
        <f t="shared" si="9"/>
        <v>2632.3627434678033</v>
      </c>
      <c r="AM19" s="2">
        <f t="shared" si="9"/>
        <v>5274.6063430031563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3239.5681944878393</v>
      </c>
      <c r="AQ19" s="16">
        <f t="shared" ref="AQ19" si="11">IFERROR(M19/AB19, "N.A.")</f>
        <v>6180.4660832190248</v>
      </c>
      <c r="AR19" s="14">
        <f t="shared" ref="AR19" si="12">IFERROR(N19/AC19, "N.A.")</f>
        <v>4698.8052251876834</v>
      </c>
    </row>
    <row r="20" spans="1:44" ht="15" customHeight="1" thickBot="1" x14ac:dyDescent="0.3">
      <c r="A20" s="5" t="s">
        <v>0</v>
      </c>
      <c r="B20" s="48">
        <f>B19+C19</f>
        <v>2171532712.9999967</v>
      </c>
      <c r="C20" s="49"/>
      <c r="D20" s="48">
        <f>D19+E19</f>
        <v>216020006.00000006</v>
      </c>
      <c r="E20" s="49"/>
      <c r="F20" s="48">
        <f>F19+G19</f>
        <v>349702090.99999988</v>
      </c>
      <c r="G20" s="49"/>
      <c r="H20" s="48">
        <f>H19+I19</f>
        <v>307641458.00000012</v>
      </c>
      <c r="I20" s="49"/>
      <c r="J20" s="48">
        <f>J19+K19</f>
        <v>0</v>
      </c>
      <c r="K20" s="49"/>
      <c r="L20" s="48">
        <f>L19+M19</f>
        <v>3044896267.9999967</v>
      </c>
      <c r="M20" s="50"/>
      <c r="N20" s="19">
        <f>B20+D20+F20+H20+J20</f>
        <v>3044896267.9999967</v>
      </c>
      <c r="P20" s="5" t="s">
        <v>0</v>
      </c>
      <c r="Q20" s="48">
        <f>Q19+R19</f>
        <v>429393</v>
      </c>
      <c r="R20" s="49"/>
      <c r="S20" s="48">
        <f>S19+T19</f>
        <v>43138</v>
      </c>
      <c r="T20" s="49"/>
      <c r="U20" s="48">
        <f>U19+V19</f>
        <v>34359</v>
      </c>
      <c r="V20" s="49"/>
      <c r="W20" s="48">
        <f>W19+X19</f>
        <v>103513</v>
      </c>
      <c r="X20" s="49"/>
      <c r="Y20" s="48">
        <f>Y19+Z19</f>
        <v>37612</v>
      </c>
      <c r="Z20" s="49"/>
      <c r="AA20" s="48">
        <f>AA19+AB19</f>
        <v>648015</v>
      </c>
      <c r="AB20" s="49"/>
      <c r="AC20" s="20">
        <f>Q20+S20+U20+W20+Y20</f>
        <v>648015</v>
      </c>
      <c r="AE20" s="5" t="s">
        <v>0</v>
      </c>
      <c r="AF20" s="28">
        <f>IFERROR(B20/Q20,"N.A.")</f>
        <v>5057.2149825451197</v>
      </c>
      <c r="AG20" s="29"/>
      <c r="AH20" s="28">
        <f>IFERROR(D20/S20,"N.A.")</f>
        <v>5007.6500069544263</v>
      </c>
      <c r="AI20" s="29"/>
      <c r="AJ20" s="28">
        <f>IFERROR(F20/U20,"N.A.")</f>
        <v>10177.889082918591</v>
      </c>
      <c r="AK20" s="29"/>
      <c r="AL20" s="28">
        <f>IFERROR(H20/W20,"N.A.")</f>
        <v>2972.0079410315625</v>
      </c>
      <c r="AM20" s="29"/>
      <c r="AN20" s="28">
        <f>IFERROR(J20/Y20,"N.A.")</f>
        <v>0</v>
      </c>
      <c r="AO20" s="29"/>
      <c r="AP20" s="28">
        <f>IFERROR(L20/AA20,"N.A.")</f>
        <v>4698.8052251876834</v>
      </c>
      <c r="AQ20" s="29"/>
      <c r="AR20" s="17">
        <f>IFERROR(N20/AC20, "N.A.")</f>
        <v>4698.8052251876834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122989197.99999997</v>
      </c>
      <c r="C27" s="2"/>
      <c r="D27" s="2">
        <v>78720780.000000015</v>
      </c>
      <c r="E27" s="2"/>
      <c r="F27" s="2">
        <v>72375834</v>
      </c>
      <c r="G27" s="2"/>
      <c r="H27" s="2">
        <v>158267829.00000006</v>
      </c>
      <c r="I27" s="2"/>
      <c r="J27" s="2">
        <v>0</v>
      </c>
      <c r="K27" s="2"/>
      <c r="L27" s="1">
        <f t="shared" ref="L27:M30" si="13">B27+D27+F27+H27+J27</f>
        <v>432353641.00000006</v>
      </c>
      <c r="M27" s="13">
        <f t="shared" si="13"/>
        <v>0</v>
      </c>
      <c r="N27" s="14">
        <f>L27+M27</f>
        <v>432353641.00000006</v>
      </c>
      <c r="P27" s="3" t="s">
        <v>12</v>
      </c>
      <c r="Q27" s="2">
        <v>27077</v>
      </c>
      <c r="R27" s="2">
        <v>0</v>
      </c>
      <c r="S27" s="2">
        <v>17453</v>
      </c>
      <c r="T27" s="2">
        <v>0</v>
      </c>
      <c r="U27" s="2">
        <v>11618</v>
      </c>
      <c r="V27" s="2">
        <v>0</v>
      </c>
      <c r="W27" s="2">
        <v>33359</v>
      </c>
      <c r="X27" s="2">
        <v>0</v>
      </c>
      <c r="Y27" s="2">
        <v>5663</v>
      </c>
      <c r="Z27" s="2">
        <v>0</v>
      </c>
      <c r="AA27" s="1">
        <f t="shared" ref="AA27:AB30" si="14">Q27+S27+U27+W27+Y27</f>
        <v>95170</v>
      </c>
      <c r="AB27" s="13">
        <f t="shared" si="14"/>
        <v>0</v>
      </c>
      <c r="AC27" s="14">
        <f>AA27+AB27</f>
        <v>95170</v>
      </c>
      <c r="AE27" s="3" t="s">
        <v>12</v>
      </c>
      <c r="AF27" s="2">
        <f t="shared" ref="AF27:AR30" si="15">IFERROR(B27/Q27, "N.A.")</f>
        <v>4542.2017948812636</v>
      </c>
      <c r="AG27" s="2" t="str">
        <f t="shared" si="15"/>
        <v>N.A.</v>
      </c>
      <c r="AH27" s="2">
        <f t="shared" si="15"/>
        <v>4510.4440497335709</v>
      </c>
      <c r="AI27" s="2" t="str">
        <f t="shared" si="15"/>
        <v>N.A.</v>
      </c>
      <c r="AJ27" s="2">
        <f t="shared" si="15"/>
        <v>6229.6293682217247</v>
      </c>
      <c r="AK27" s="2" t="str">
        <f t="shared" si="15"/>
        <v>N.A.</v>
      </c>
      <c r="AL27" s="2">
        <f t="shared" si="15"/>
        <v>4744.3816960940094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4542.961447935274</v>
      </c>
      <c r="AQ27" s="16" t="str">
        <f t="shared" si="15"/>
        <v>N.A.</v>
      </c>
      <c r="AR27" s="14">
        <f t="shared" si="15"/>
        <v>4542.961447935274</v>
      </c>
    </row>
    <row r="28" spans="1:44" ht="15" customHeight="1" thickBot="1" x14ac:dyDescent="0.3">
      <c r="A28" s="3" t="s">
        <v>13</v>
      </c>
      <c r="B28" s="2">
        <v>7650920.0000000019</v>
      </c>
      <c r="C28" s="2">
        <v>2249760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7650920.0000000019</v>
      </c>
      <c r="M28" s="13">
        <f t="shared" si="13"/>
        <v>2249760</v>
      </c>
      <c r="N28" s="14">
        <f>L28+M28</f>
        <v>9900680.0000000019</v>
      </c>
      <c r="P28" s="3" t="s">
        <v>13</v>
      </c>
      <c r="Q28" s="2">
        <v>2301</v>
      </c>
      <c r="R28" s="2">
        <v>456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2301</v>
      </c>
      <c r="AB28" s="13">
        <f t="shared" si="14"/>
        <v>456</v>
      </c>
      <c r="AC28" s="14">
        <f>AA28+AB28</f>
        <v>2757</v>
      </c>
      <c r="AE28" s="3" t="s">
        <v>13</v>
      </c>
      <c r="AF28" s="2">
        <f t="shared" si="15"/>
        <v>3325.0412863972192</v>
      </c>
      <c r="AG28" s="2">
        <f t="shared" si="15"/>
        <v>4933.6842105263158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3325.0412863972192</v>
      </c>
      <c r="AQ28" s="16">
        <f t="shared" si="15"/>
        <v>4933.6842105263158</v>
      </c>
      <c r="AR28" s="14">
        <f t="shared" si="15"/>
        <v>3591.106274936526</v>
      </c>
    </row>
    <row r="29" spans="1:44" ht="15" customHeight="1" thickBot="1" x14ac:dyDescent="0.3">
      <c r="A29" s="3" t="s">
        <v>14</v>
      </c>
      <c r="B29" s="2">
        <v>224698191.99999985</v>
      </c>
      <c r="C29" s="2">
        <v>985832729.99999917</v>
      </c>
      <c r="D29" s="2">
        <v>58533604.00000003</v>
      </c>
      <c r="E29" s="2">
        <v>31766259.999999993</v>
      </c>
      <c r="F29" s="2"/>
      <c r="G29" s="2">
        <v>224464319.99999994</v>
      </c>
      <c r="H29" s="2"/>
      <c r="I29" s="2">
        <v>58536876.999999993</v>
      </c>
      <c r="J29" s="2">
        <v>0</v>
      </c>
      <c r="K29" s="2"/>
      <c r="L29" s="1">
        <f t="shared" si="13"/>
        <v>283231795.99999988</v>
      </c>
      <c r="M29" s="13">
        <f t="shared" si="13"/>
        <v>1300600186.999999</v>
      </c>
      <c r="N29" s="14">
        <f>L29+M29</f>
        <v>1583831982.999999</v>
      </c>
      <c r="P29" s="3" t="s">
        <v>14</v>
      </c>
      <c r="Q29" s="2">
        <v>49175</v>
      </c>
      <c r="R29" s="2">
        <v>171557</v>
      </c>
      <c r="S29" s="2">
        <v>12603</v>
      </c>
      <c r="T29" s="2">
        <v>3204</v>
      </c>
      <c r="U29" s="2">
        <v>0</v>
      </c>
      <c r="V29" s="2">
        <v>12827</v>
      </c>
      <c r="W29" s="2">
        <v>0</v>
      </c>
      <c r="X29" s="2">
        <v>9433</v>
      </c>
      <c r="Y29" s="2">
        <v>5598</v>
      </c>
      <c r="Z29" s="2">
        <v>0</v>
      </c>
      <c r="AA29" s="1">
        <f t="shared" si="14"/>
        <v>67376</v>
      </c>
      <c r="AB29" s="13">
        <f t="shared" si="14"/>
        <v>197021</v>
      </c>
      <c r="AC29" s="14">
        <f>AA29+AB29</f>
        <v>264397</v>
      </c>
      <c r="AE29" s="3" t="s">
        <v>14</v>
      </c>
      <c r="AF29" s="2">
        <f t="shared" si="15"/>
        <v>4569.3582511438708</v>
      </c>
      <c r="AG29" s="2">
        <f t="shared" si="15"/>
        <v>5746.3859242117733</v>
      </c>
      <c r="AH29" s="2">
        <f t="shared" si="15"/>
        <v>4644.4183131000582</v>
      </c>
      <c r="AI29" s="2">
        <f t="shared" si="15"/>
        <v>9914.5630461922574</v>
      </c>
      <c r="AJ29" s="2" t="str">
        <f t="shared" si="15"/>
        <v>N.A.</v>
      </c>
      <c r="AK29" s="2">
        <f t="shared" si="15"/>
        <v>17499.362282684957</v>
      </c>
      <c r="AL29" s="2" t="str">
        <f t="shared" si="15"/>
        <v>N.A.</v>
      </c>
      <c r="AM29" s="2">
        <f t="shared" si="15"/>
        <v>6205.5419272765812</v>
      </c>
      <c r="AN29" s="2">
        <f t="shared" si="15"/>
        <v>0</v>
      </c>
      <c r="AO29" s="2" t="str">
        <f t="shared" si="15"/>
        <v>N.A.</v>
      </c>
      <c r="AP29" s="15">
        <f t="shared" si="15"/>
        <v>4203.7490501068614</v>
      </c>
      <c r="AQ29" s="16">
        <f t="shared" si="15"/>
        <v>6601.3277112592014</v>
      </c>
      <c r="AR29" s="14">
        <f t="shared" si="15"/>
        <v>5990.3553482074267</v>
      </c>
    </row>
    <row r="30" spans="1:44" ht="15" customHeight="1" thickBot="1" x14ac:dyDescent="0.3">
      <c r="A30" s="3" t="s">
        <v>15</v>
      </c>
      <c r="B30" s="2">
        <v>18159874</v>
      </c>
      <c r="C30" s="2">
        <v>1632920</v>
      </c>
      <c r="D30" s="2">
        <v>6804320.0000000009</v>
      </c>
      <c r="E30" s="2">
        <v>1650340</v>
      </c>
      <c r="F30" s="2"/>
      <c r="G30" s="2">
        <v>5953107</v>
      </c>
      <c r="H30" s="2">
        <v>6412833.0000000009</v>
      </c>
      <c r="I30" s="2"/>
      <c r="J30" s="2">
        <v>0</v>
      </c>
      <c r="K30" s="2"/>
      <c r="L30" s="1">
        <f t="shared" si="13"/>
        <v>31377027</v>
      </c>
      <c r="M30" s="13">
        <f t="shared" si="13"/>
        <v>9236367</v>
      </c>
      <c r="N30" s="14">
        <f>L30+M30</f>
        <v>40613394</v>
      </c>
      <c r="P30" s="3" t="s">
        <v>15</v>
      </c>
      <c r="Q30" s="2">
        <v>7010</v>
      </c>
      <c r="R30" s="2">
        <v>673</v>
      </c>
      <c r="S30" s="2">
        <v>1491</v>
      </c>
      <c r="T30" s="2">
        <v>336</v>
      </c>
      <c r="U30" s="2">
        <v>0</v>
      </c>
      <c r="V30" s="2">
        <v>2225</v>
      </c>
      <c r="W30" s="2">
        <v>17435</v>
      </c>
      <c r="X30" s="2">
        <v>0</v>
      </c>
      <c r="Y30" s="2">
        <v>4026</v>
      </c>
      <c r="Z30" s="2">
        <v>0</v>
      </c>
      <c r="AA30" s="1">
        <f t="shared" si="14"/>
        <v>29962</v>
      </c>
      <c r="AB30" s="13">
        <f t="shared" si="14"/>
        <v>3234</v>
      </c>
      <c r="AC30" s="18">
        <f>AA30+AB30</f>
        <v>33196</v>
      </c>
      <c r="AE30" s="3" t="s">
        <v>15</v>
      </c>
      <c r="AF30" s="2">
        <f t="shared" si="15"/>
        <v>2590.5669044222541</v>
      </c>
      <c r="AG30" s="2">
        <f t="shared" si="15"/>
        <v>2426.329866270431</v>
      </c>
      <c r="AH30" s="2">
        <f t="shared" si="15"/>
        <v>4563.5949027498327</v>
      </c>
      <c r="AI30" s="2">
        <f t="shared" si="15"/>
        <v>4911.7261904761908</v>
      </c>
      <c r="AJ30" s="2" t="str">
        <f t="shared" si="15"/>
        <v>N.A.</v>
      </c>
      <c r="AK30" s="2">
        <f t="shared" si="15"/>
        <v>2675.5537078651687</v>
      </c>
      <c r="AL30" s="2">
        <f t="shared" si="15"/>
        <v>367.81376541439636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1047.2273880248315</v>
      </c>
      <c r="AQ30" s="16">
        <f t="shared" si="15"/>
        <v>2856.0194805194806</v>
      </c>
      <c r="AR30" s="14">
        <f t="shared" si="15"/>
        <v>1223.4424026991203</v>
      </c>
    </row>
    <row r="31" spans="1:44" ht="15" customHeight="1" thickBot="1" x14ac:dyDescent="0.3">
      <c r="A31" s="4" t="s">
        <v>16</v>
      </c>
      <c r="B31" s="2">
        <f t="shared" ref="B31:K31" si="16">SUM(B27:B30)</f>
        <v>373498183.99999982</v>
      </c>
      <c r="C31" s="2">
        <f t="shared" si="16"/>
        <v>989715409.99999917</v>
      </c>
      <c r="D31" s="2">
        <f t="shared" si="16"/>
        <v>144058704.00000006</v>
      </c>
      <c r="E31" s="2">
        <f t="shared" si="16"/>
        <v>33416599.999999993</v>
      </c>
      <c r="F31" s="2">
        <f t="shared" si="16"/>
        <v>72375834</v>
      </c>
      <c r="G31" s="2">
        <f t="shared" si="16"/>
        <v>230417426.99999994</v>
      </c>
      <c r="H31" s="2">
        <f t="shared" si="16"/>
        <v>164680662.00000006</v>
      </c>
      <c r="I31" s="2">
        <f t="shared" si="16"/>
        <v>58536876.999999993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754613384</v>
      </c>
      <c r="M31" s="13">
        <f t="shared" ref="M31" si="18">C31+E31+G31+I31+K31</f>
        <v>1312086313.999999</v>
      </c>
      <c r="N31" s="18">
        <f>L31+M31</f>
        <v>2066699697.999999</v>
      </c>
      <c r="P31" s="4" t="s">
        <v>16</v>
      </c>
      <c r="Q31" s="2">
        <f t="shared" ref="Q31:Z31" si="19">SUM(Q27:Q30)</f>
        <v>85563</v>
      </c>
      <c r="R31" s="2">
        <f t="shared" si="19"/>
        <v>172686</v>
      </c>
      <c r="S31" s="2">
        <f t="shared" si="19"/>
        <v>31547</v>
      </c>
      <c r="T31" s="2">
        <f t="shared" si="19"/>
        <v>3540</v>
      </c>
      <c r="U31" s="2">
        <f t="shared" si="19"/>
        <v>11618</v>
      </c>
      <c r="V31" s="2">
        <f t="shared" si="19"/>
        <v>15052</v>
      </c>
      <c r="W31" s="2">
        <f t="shared" si="19"/>
        <v>50794</v>
      </c>
      <c r="X31" s="2">
        <f t="shared" si="19"/>
        <v>9433</v>
      </c>
      <c r="Y31" s="2">
        <f t="shared" si="19"/>
        <v>15287</v>
      </c>
      <c r="Z31" s="2">
        <f t="shared" si="19"/>
        <v>0</v>
      </c>
      <c r="AA31" s="1">
        <f t="shared" ref="AA31" si="20">Q31+S31+U31+W31+Y31</f>
        <v>194809</v>
      </c>
      <c r="AB31" s="13">
        <f t="shared" ref="AB31" si="21">R31+T31+V31+X31+Z31</f>
        <v>200711</v>
      </c>
      <c r="AC31" s="14">
        <f>AA31+AB31</f>
        <v>395520</v>
      </c>
      <c r="AE31" s="4" t="s">
        <v>16</v>
      </c>
      <c r="AF31" s="2">
        <f t="shared" ref="AF31:AO31" si="22">IFERROR(B31/Q31, "N.A.")</f>
        <v>4365.1833619672034</v>
      </c>
      <c r="AG31" s="2">
        <f t="shared" si="22"/>
        <v>5731.3008002964871</v>
      </c>
      <c r="AH31" s="2">
        <f t="shared" si="22"/>
        <v>4566.4787142993009</v>
      </c>
      <c r="AI31" s="2">
        <f t="shared" si="22"/>
        <v>9439.7175141242915</v>
      </c>
      <c r="AJ31" s="2">
        <f t="shared" si="22"/>
        <v>6229.6293682217247</v>
      </c>
      <c r="AK31" s="2">
        <f t="shared" si="22"/>
        <v>15308.093741695451</v>
      </c>
      <c r="AL31" s="2">
        <f t="shared" si="22"/>
        <v>3242.1282434933273</v>
      </c>
      <c r="AM31" s="2">
        <f t="shared" si="22"/>
        <v>6205.5419272765812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3873.6063734221725</v>
      </c>
      <c r="AQ31" s="16">
        <f t="shared" ref="AQ31" si="24">IFERROR(M31/AB31, "N.A.")</f>
        <v>6537.1918529627128</v>
      </c>
      <c r="AR31" s="14">
        <f t="shared" ref="AR31" si="25">IFERROR(N31/AC31, "N.A.")</f>
        <v>5225.272294700645</v>
      </c>
    </row>
    <row r="32" spans="1:44" ht="15" customHeight="1" thickBot="1" x14ac:dyDescent="0.3">
      <c r="A32" s="5" t="s">
        <v>0</v>
      </c>
      <c r="B32" s="48">
        <f>B31+C31</f>
        <v>1363213593.999999</v>
      </c>
      <c r="C32" s="49"/>
      <c r="D32" s="48">
        <f>D31+E31</f>
        <v>177475304.00000006</v>
      </c>
      <c r="E32" s="49"/>
      <c r="F32" s="48">
        <f>F31+G31</f>
        <v>302793260.99999994</v>
      </c>
      <c r="G32" s="49"/>
      <c r="H32" s="48">
        <f>H31+I31</f>
        <v>223217539.00000006</v>
      </c>
      <c r="I32" s="49"/>
      <c r="J32" s="48">
        <f>J31+K31</f>
        <v>0</v>
      </c>
      <c r="K32" s="49"/>
      <c r="L32" s="48">
        <f>L31+M31</f>
        <v>2066699697.999999</v>
      </c>
      <c r="M32" s="50"/>
      <c r="N32" s="19">
        <f>B32+D32+F32+H32+J32</f>
        <v>2066699697.999999</v>
      </c>
      <c r="P32" s="5" t="s">
        <v>0</v>
      </c>
      <c r="Q32" s="48">
        <f>Q31+R31</f>
        <v>258249</v>
      </c>
      <c r="R32" s="49"/>
      <c r="S32" s="48">
        <f>S31+T31</f>
        <v>35087</v>
      </c>
      <c r="T32" s="49"/>
      <c r="U32" s="48">
        <f>U31+V31</f>
        <v>26670</v>
      </c>
      <c r="V32" s="49"/>
      <c r="W32" s="48">
        <f>W31+X31</f>
        <v>60227</v>
      </c>
      <c r="X32" s="49"/>
      <c r="Y32" s="48">
        <f>Y31+Z31</f>
        <v>15287</v>
      </c>
      <c r="Z32" s="49"/>
      <c r="AA32" s="48">
        <f>AA31+AB31</f>
        <v>395520</v>
      </c>
      <c r="AB32" s="49"/>
      <c r="AC32" s="20">
        <f>Q32+S32+U32+W32+Y32</f>
        <v>395520</v>
      </c>
      <c r="AE32" s="5" t="s">
        <v>0</v>
      </c>
      <c r="AF32" s="28">
        <f>IFERROR(B32/Q32,"N.A.")</f>
        <v>5278.6790810419361</v>
      </c>
      <c r="AG32" s="29"/>
      <c r="AH32" s="28">
        <f>IFERROR(D32/S32,"N.A.")</f>
        <v>5058.1498560720511</v>
      </c>
      <c r="AI32" s="29"/>
      <c r="AJ32" s="28">
        <f>IFERROR(F32/U32,"N.A.")</f>
        <v>11353.328121484812</v>
      </c>
      <c r="AK32" s="29"/>
      <c r="AL32" s="28">
        <f>IFERROR(H32/W32,"N.A.")</f>
        <v>3706.2702608464651</v>
      </c>
      <c r="AM32" s="29"/>
      <c r="AN32" s="28">
        <f>IFERROR(J32/Y32,"N.A.")</f>
        <v>0</v>
      </c>
      <c r="AO32" s="29"/>
      <c r="AP32" s="28">
        <f>IFERROR(L32/AA32,"N.A.")</f>
        <v>5225.272294700645</v>
      </c>
      <c r="AQ32" s="29"/>
      <c r="AR32" s="17">
        <f>IFERROR(N32/AC32, "N.A.")</f>
        <v>5225.272294700645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27707474.000000015</v>
      </c>
      <c r="C39" s="2"/>
      <c r="D39" s="2">
        <v>1819840</v>
      </c>
      <c r="E39" s="2"/>
      <c r="F39" s="2">
        <v>10322735.000000002</v>
      </c>
      <c r="G39" s="2"/>
      <c r="H39" s="2">
        <v>72501784.000000015</v>
      </c>
      <c r="I39" s="2"/>
      <c r="J39" s="2">
        <v>0</v>
      </c>
      <c r="K39" s="2"/>
      <c r="L39" s="1">
        <f t="shared" ref="L39:M42" si="26">B39+D39+F39+H39+J39</f>
        <v>112351833.00000003</v>
      </c>
      <c r="M39" s="13">
        <f t="shared" si="26"/>
        <v>0</v>
      </c>
      <c r="N39" s="14">
        <f>L39+M39</f>
        <v>112351833.00000003</v>
      </c>
      <c r="P39" s="3" t="s">
        <v>12</v>
      </c>
      <c r="Q39" s="2">
        <v>9877</v>
      </c>
      <c r="R39" s="2">
        <v>0</v>
      </c>
      <c r="S39" s="2">
        <v>583</v>
      </c>
      <c r="T39" s="2">
        <v>0</v>
      </c>
      <c r="U39" s="2">
        <v>2350</v>
      </c>
      <c r="V39" s="2">
        <v>0</v>
      </c>
      <c r="W39" s="2">
        <v>38802</v>
      </c>
      <c r="X39" s="2">
        <v>0</v>
      </c>
      <c r="Y39" s="2">
        <v>10499</v>
      </c>
      <c r="Z39" s="2">
        <v>0</v>
      </c>
      <c r="AA39" s="1">
        <f t="shared" ref="AA39:AB42" si="27">Q39+S39+U39+W39+Y39</f>
        <v>62111</v>
      </c>
      <c r="AB39" s="13">
        <f t="shared" si="27"/>
        <v>0</v>
      </c>
      <c r="AC39" s="14">
        <f>AA39+AB39</f>
        <v>62111</v>
      </c>
      <c r="AE39" s="3" t="s">
        <v>12</v>
      </c>
      <c r="AF39" s="2">
        <f t="shared" ref="AF39:AR42" si="28">IFERROR(B39/Q39, "N.A.")</f>
        <v>2805.2519995950202</v>
      </c>
      <c r="AG39" s="2" t="str">
        <f t="shared" si="28"/>
        <v>N.A.</v>
      </c>
      <c r="AH39" s="2">
        <f t="shared" si="28"/>
        <v>3121.5094339622642</v>
      </c>
      <c r="AI39" s="2" t="str">
        <f t="shared" si="28"/>
        <v>N.A.</v>
      </c>
      <c r="AJ39" s="2">
        <f t="shared" si="28"/>
        <v>4392.6531914893621</v>
      </c>
      <c r="AK39" s="2" t="str">
        <f t="shared" si="28"/>
        <v>N.A.</v>
      </c>
      <c r="AL39" s="2">
        <f t="shared" si="28"/>
        <v>1868.5063656512555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1808.8878459532132</v>
      </c>
      <c r="AQ39" s="16" t="str">
        <f t="shared" si="28"/>
        <v>N.A.</v>
      </c>
      <c r="AR39" s="14">
        <f t="shared" si="28"/>
        <v>1808.8878459532132</v>
      </c>
    </row>
    <row r="40" spans="1:44" ht="15" customHeight="1" thickBot="1" x14ac:dyDescent="0.3">
      <c r="A40" s="3" t="s">
        <v>13</v>
      </c>
      <c r="B40" s="2">
        <v>61649326.000000007</v>
      </c>
      <c r="C40" s="2">
        <v>5397711</v>
      </c>
      <c r="D40" s="2">
        <v>105264</v>
      </c>
      <c r="E40" s="2"/>
      <c r="F40" s="2"/>
      <c r="G40" s="2"/>
      <c r="H40" s="2"/>
      <c r="I40" s="2"/>
      <c r="J40" s="2"/>
      <c r="K40" s="2"/>
      <c r="L40" s="1">
        <f t="shared" si="26"/>
        <v>61754590.000000007</v>
      </c>
      <c r="M40" s="13">
        <f t="shared" si="26"/>
        <v>5397711</v>
      </c>
      <c r="N40" s="14">
        <f>L40+M40</f>
        <v>67152301</v>
      </c>
      <c r="P40" s="3" t="s">
        <v>13</v>
      </c>
      <c r="Q40" s="2">
        <v>22006</v>
      </c>
      <c r="R40" s="2">
        <v>1409</v>
      </c>
      <c r="S40" s="2">
        <v>204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22210</v>
      </c>
      <c r="AB40" s="13">
        <f t="shared" si="27"/>
        <v>1409</v>
      </c>
      <c r="AC40" s="14">
        <f>AA40+AB40</f>
        <v>23619</v>
      </c>
      <c r="AE40" s="3" t="s">
        <v>13</v>
      </c>
      <c r="AF40" s="2">
        <f t="shared" si="28"/>
        <v>2801.4780514405165</v>
      </c>
      <c r="AG40" s="2">
        <f t="shared" si="28"/>
        <v>3830.8807665010645</v>
      </c>
      <c r="AH40" s="2">
        <f t="shared" si="28"/>
        <v>516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2780.4858171994601</v>
      </c>
      <c r="AQ40" s="16">
        <f t="shared" si="28"/>
        <v>3830.8807665010645</v>
      </c>
      <c r="AR40" s="14">
        <f t="shared" si="28"/>
        <v>2843.1475083619121</v>
      </c>
    </row>
    <row r="41" spans="1:44" ht="15" customHeight="1" thickBot="1" x14ac:dyDescent="0.3">
      <c r="A41" s="3" t="s">
        <v>14</v>
      </c>
      <c r="B41" s="2">
        <v>101929707.99999997</v>
      </c>
      <c r="C41" s="2">
        <v>611080888</v>
      </c>
      <c r="D41" s="2">
        <v>26313598.000000004</v>
      </c>
      <c r="E41" s="2">
        <v>10306000</v>
      </c>
      <c r="F41" s="2"/>
      <c r="G41" s="2">
        <v>36586094.999999993</v>
      </c>
      <c r="H41" s="2"/>
      <c r="I41" s="2">
        <v>11647035</v>
      </c>
      <c r="J41" s="2">
        <v>0</v>
      </c>
      <c r="K41" s="2"/>
      <c r="L41" s="1">
        <f t="shared" si="26"/>
        <v>128243305.99999997</v>
      </c>
      <c r="M41" s="13">
        <f t="shared" si="26"/>
        <v>669620018</v>
      </c>
      <c r="N41" s="14">
        <f>L41+M41</f>
        <v>797863324</v>
      </c>
      <c r="P41" s="3" t="s">
        <v>14</v>
      </c>
      <c r="Q41" s="2">
        <v>29385</v>
      </c>
      <c r="R41" s="2">
        <v>108103</v>
      </c>
      <c r="S41" s="2">
        <v>5218</v>
      </c>
      <c r="T41" s="2">
        <v>2046</v>
      </c>
      <c r="U41" s="2">
        <v>0</v>
      </c>
      <c r="V41" s="2">
        <v>5276</v>
      </c>
      <c r="W41" s="2">
        <v>0</v>
      </c>
      <c r="X41" s="2">
        <v>3873</v>
      </c>
      <c r="Y41" s="2">
        <v>11091</v>
      </c>
      <c r="Z41" s="2">
        <v>0</v>
      </c>
      <c r="AA41" s="1">
        <f t="shared" si="27"/>
        <v>45694</v>
      </c>
      <c r="AB41" s="13">
        <f t="shared" si="27"/>
        <v>119298</v>
      </c>
      <c r="AC41" s="14">
        <f>AA41+AB41</f>
        <v>164992</v>
      </c>
      <c r="AE41" s="3" t="s">
        <v>14</v>
      </c>
      <c r="AF41" s="2">
        <f t="shared" si="28"/>
        <v>3468.7666496511815</v>
      </c>
      <c r="AG41" s="2">
        <f t="shared" si="28"/>
        <v>5652.7653071607638</v>
      </c>
      <c r="AH41" s="2">
        <f t="shared" si="28"/>
        <v>5042.8512840168651</v>
      </c>
      <c r="AI41" s="2">
        <f t="shared" si="28"/>
        <v>5037.1456500488757</v>
      </c>
      <c r="AJ41" s="2" t="str">
        <f t="shared" si="28"/>
        <v>N.A.</v>
      </c>
      <c r="AK41" s="2">
        <f t="shared" si="28"/>
        <v>6934.4380212282022</v>
      </c>
      <c r="AL41" s="2" t="str">
        <f t="shared" si="28"/>
        <v>N.A.</v>
      </c>
      <c r="AM41" s="2">
        <f t="shared" si="28"/>
        <v>3007.2385747482572</v>
      </c>
      <c r="AN41" s="2">
        <f t="shared" si="28"/>
        <v>0</v>
      </c>
      <c r="AO41" s="2" t="str">
        <f t="shared" si="28"/>
        <v>N.A.</v>
      </c>
      <c r="AP41" s="15">
        <f t="shared" si="28"/>
        <v>2806.5677331815987</v>
      </c>
      <c r="AQ41" s="16">
        <f t="shared" si="28"/>
        <v>5613.0028835353487</v>
      </c>
      <c r="AR41" s="14">
        <f t="shared" si="28"/>
        <v>4835.7697585337473</v>
      </c>
    </row>
    <row r="42" spans="1:44" ht="15" customHeight="1" thickBot="1" x14ac:dyDescent="0.3">
      <c r="A42" s="3" t="s">
        <v>15</v>
      </c>
      <c r="B42" s="2">
        <v>409532</v>
      </c>
      <c r="C42" s="2">
        <v>144480</v>
      </c>
      <c r="D42" s="2"/>
      <c r="E42" s="2"/>
      <c r="F42" s="2"/>
      <c r="G42" s="2">
        <v>0</v>
      </c>
      <c r="H42" s="2">
        <v>275100</v>
      </c>
      <c r="I42" s="2"/>
      <c r="J42" s="2">
        <v>0</v>
      </c>
      <c r="K42" s="2"/>
      <c r="L42" s="1">
        <f t="shared" si="26"/>
        <v>684632</v>
      </c>
      <c r="M42" s="13">
        <f t="shared" si="26"/>
        <v>144480</v>
      </c>
      <c r="N42" s="14">
        <f>L42+M42</f>
        <v>829112</v>
      </c>
      <c r="P42" s="3" t="s">
        <v>15</v>
      </c>
      <c r="Q42" s="2">
        <v>308</v>
      </c>
      <c r="R42" s="2">
        <v>56</v>
      </c>
      <c r="S42" s="2">
        <v>0</v>
      </c>
      <c r="T42" s="2">
        <v>0</v>
      </c>
      <c r="U42" s="2">
        <v>0</v>
      </c>
      <c r="V42" s="2">
        <v>63</v>
      </c>
      <c r="W42" s="2">
        <v>611</v>
      </c>
      <c r="X42" s="2">
        <v>0</v>
      </c>
      <c r="Y42" s="2">
        <v>735</v>
      </c>
      <c r="Z42" s="2">
        <v>0</v>
      </c>
      <c r="AA42" s="1">
        <f t="shared" si="27"/>
        <v>1654</v>
      </c>
      <c r="AB42" s="13">
        <f t="shared" si="27"/>
        <v>119</v>
      </c>
      <c r="AC42" s="14">
        <f>AA42+AB42</f>
        <v>1773</v>
      </c>
      <c r="AE42" s="3" t="s">
        <v>15</v>
      </c>
      <c r="AF42" s="2">
        <f t="shared" si="28"/>
        <v>1329.6493506493507</v>
      </c>
      <c r="AG42" s="2">
        <f t="shared" si="28"/>
        <v>2580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>
        <f t="shared" si="28"/>
        <v>0</v>
      </c>
      <c r="AL42" s="2">
        <f t="shared" si="28"/>
        <v>450.2454991816694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413.92503022974608</v>
      </c>
      <c r="AQ42" s="16">
        <f t="shared" si="28"/>
        <v>1214.1176470588234</v>
      </c>
      <c r="AR42" s="14">
        <f t="shared" si="28"/>
        <v>467.63226170332769</v>
      </c>
    </row>
    <row r="43" spans="1:44" ht="15" customHeight="1" thickBot="1" x14ac:dyDescent="0.3">
      <c r="A43" s="4" t="s">
        <v>16</v>
      </c>
      <c r="B43" s="2">
        <f t="shared" ref="B43:K43" si="29">SUM(B39:B42)</f>
        <v>191696040</v>
      </c>
      <c r="C43" s="2">
        <f t="shared" si="29"/>
        <v>616623079</v>
      </c>
      <c r="D43" s="2">
        <f t="shared" si="29"/>
        <v>28238702.000000004</v>
      </c>
      <c r="E43" s="2">
        <f t="shared" si="29"/>
        <v>10306000</v>
      </c>
      <c r="F43" s="2">
        <f t="shared" si="29"/>
        <v>10322735.000000002</v>
      </c>
      <c r="G43" s="2">
        <f t="shared" si="29"/>
        <v>36586094.999999993</v>
      </c>
      <c r="H43" s="2">
        <f t="shared" si="29"/>
        <v>72776884.000000015</v>
      </c>
      <c r="I43" s="2">
        <f t="shared" si="29"/>
        <v>11647035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303034361</v>
      </c>
      <c r="M43" s="13">
        <f t="shared" ref="M43" si="31">C43+E43+G43+I43+K43</f>
        <v>675162209</v>
      </c>
      <c r="N43" s="18">
        <f>L43+M43</f>
        <v>978196570</v>
      </c>
      <c r="P43" s="4" t="s">
        <v>16</v>
      </c>
      <c r="Q43" s="2">
        <f t="shared" ref="Q43:Z43" si="32">SUM(Q39:Q42)</f>
        <v>61576</v>
      </c>
      <c r="R43" s="2">
        <f t="shared" si="32"/>
        <v>109568</v>
      </c>
      <c r="S43" s="2">
        <f t="shared" si="32"/>
        <v>6005</v>
      </c>
      <c r="T43" s="2">
        <f t="shared" si="32"/>
        <v>2046</v>
      </c>
      <c r="U43" s="2">
        <f t="shared" si="32"/>
        <v>2350</v>
      </c>
      <c r="V43" s="2">
        <f t="shared" si="32"/>
        <v>5339</v>
      </c>
      <c r="W43" s="2">
        <f t="shared" si="32"/>
        <v>39413</v>
      </c>
      <c r="X43" s="2">
        <f t="shared" si="32"/>
        <v>3873</v>
      </c>
      <c r="Y43" s="2">
        <f t="shared" si="32"/>
        <v>22325</v>
      </c>
      <c r="Z43" s="2">
        <f t="shared" si="32"/>
        <v>0</v>
      </c>
      <c r="AA43" s="1">
        <f t="shared" ref="AA43" si="33">Q43+S43+U43+W43+Y43</f>
        <v>131669</v>
      </c>
      <c r="AB43" s="13">
        <f t="shared" ref="AB43" si="34">R43+T43+V43+X43+Z43</f>
        <v>120826</v>
      </c>
      <c r="AC43" s="18">
        <f>AA43+AB43</f>
        <v>252495</v>
      </c>
      <c r="AE43" s="4" t="s">
        <v>16</v>
      </c>
      <c r="AF43" s="2">
        <f t="shared" ref="AF43:AO43" si="35">IFERROR(B43/Q43, "N.A.")</f>
        <v>3113.1616214109395</v>
      </c>
      <c r="AG43" s="2">
        <f t="shared" si="35"/>
        <v>5627.7661269713781</v>
      </c>
      <c r="AH43" s="2">
        <f t="shared" si="35"/>
        <v>4702.5315570358043</v>
      </c>
      <c r="AI43" s="2">
        <f t="shared" si="35"/>
        <v>5037.1456500488757</v>
      </c>
      <c r="AJ43" s="2">
        <f t="shared" si="35"/>
        <v>4392.6531914893621</v>
      </c>
      <c r="AK43" s="2">
        <f t="shared" si="35"/>
        <v>6852.6119123431345</v>
      </c>
      <c r="AL43" s="2">
        <f t="shared" si="35"/>
        <v>1846.51977773831</v>
      </c>
      <c r="AM43" s="2">
        <f t="shared" si="35"/>
        <v>3007.2385747482572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2301.4860065770986</v>
      </c>
      <c r="AQ43" s="16">
        <f t="shared" ref="AQ43" si="37">IFERROR(M43/AB43, "N.A.")</f>
        <v>5587.8884428848096</v>
      </c>
      <c r="AR43" s="14">
        <f t="shared" ref="AR43" si="38">IFERROR(N43/AC43, "N.A.")</f>
        <v>3874.122537079942</v>
      </c>
    </row>
    <row r="44" spans="1:44" ht="15" customHeight="1" thickBot="1" x14ac:dyDescent="0.3">
      <c r="A44" s="5" t="s">
        <v>0</v>
      </c>
      <c r="B44" s="48">
        <f>B43+C43</f>
        <v>808319119</v>
      </c>
      <c r="C44" s="49"/>
      <c r="D44" s="48">
        <f>D43+E43</f>
        <v>38544702</v>
      </c>
      <c r="E44" s="49"/>
      <c r="F44" s="48">
        <f>F43+G43</f>
        <v>46908829.999999993</v>
      </c>
      <c r="G44" s="49"/>
      <c r="H44" s="48">
        <f>H43+I43</f>
        <v>84423919.000000015</v>
      </c>
      <c r="I44" s="49"/>
      <c r="J44" s="48">
        <f>J43+K43</f>
        <v>0</v>
      </c>
      <c r="K44" s="49"/>
      <c r="L44" s="48">
        <f>L43+M43</f>
        <v>978196570</v>
      </c>
      <c r="M44" s="50"/>
      <c r="N44" s="19">
        <f>B44+D44+F44+H44+J44</f>
        <v>978196570</v>
      </c>
      <c r="P44" s="5" t="s">
        <v>0</v>
      </c>
      <c r="Q44" s="48">
        <f>Q43+R43</f>
        <v>171144</v>
      </c>
      <c r="R44" s="49"/>
      <c r="S44" s="48">
        <f>S43+T43</f>
        <v>8051</v>
      </c>
      <c r="T44" s="49"/>
      <c r="U44" s="48">
        <f>U43+V43</f>
        <v>7689</v>
      </c>
      <c r="V44" s="49"/>
      <c r="W44" s="48">
        <f>W43+X43</f>
        <v>43286</v>
      </c>
      <c r="X44" s="49"/>
      <c r="Y44" s="48">
        <f>Y43+Z43</f>
        <v>22325</v>
      </c>
      <c r="Z44" s="49"/>
      <c r="AA44" s="48">
        <f>AA43+AB43</f>
        <v>252495</v>
      </c>
      <c r="AB44" s="50"/>
      <c r="AC44" s="19">
        <f>Q44+S44+U44+W44+Y44</f>
        <v>252495</v>
      </c>
      <c r="AE44" s="5" t="s">
        <v>0</v>
      </c>
      <c r="AF44" s="28">
        <f>IFERROR(B44/Q44,"N.A.")</f>
        <v>4723.0350990978359</v>
      </c>
      <c r="AG44" s="29"/>
      <c r="AH44" s="28">
        <f>IFERROR(D44/S44,"N.A.")</f>
        <v>4787.567010309278</v>
      </c>
      <c r="AI44" s="29"/>
      <c r="AJ44" s="28">
        <f>IFERROR(F44/U44,"N.A.")</f>
        <v>6100.7712316296002</v>
      </c>
      <c r="AK44" s="29"/>
      <c r="AL44" s="28">
        <f>IFERROR(H44/W44,"N.A.")</f>
        <v>1950.3746938964102</v>
      </c>
      <c r="AM44" s="29"/>
      <c r="AN44" s="28">
        <f>IFERROR(J44/Y44,"N.A.")</f>
        <v>0</v>
      </c>
      <c r="AO44" s="29"/>
      <c r="AP44" s="28">
        <f>IFERROR(L44/AA44,"N.A.")</f>
        <v>3874.122537079942</v>
      </c>
      <c r="AQ44" s="29"/>
      <c r="AR44" s="17">
        <f>IFERROR(N44/AC44, "N.A.")</f>
        <v>3874.122537079942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3901009.9999999995</v>
      </c>
      <c r="C15" s="2"/>
      <c r="D15" s="2">
        <v>1903199.9999999998</v>
      </c>
      <c r="E15" s="2"/>
      <c r="F15" s="2">
        <v>2624505</v>
      </c>
      <c r="G15" s="2"/>
      <c r="H15" s="2">
        <v>7480517.9999999991</v>
      </c>
      <c r="I15" s="2"/>
      <c r="J15" s="2">
        <v>0</v>
      </c>
      <c r="K15" s="2"/>
      <c r="L15" s="1">
        <f t="shared" ref="L15:M18" si="0">B15+D15+F15+H15+J15</f>
        <v>15909233</v>
      </c>
      <c r="M15" s="13">
        <f t="shared" si="0"/>
        <v>0</v>
      </c>
      <c r="N15" s="14">
        <f>L15+M15</f>
        <v>15909233</v>
      </c>
      <c r="P15" s="3" t="s">
        <v>12</v>
      </c>
      <c r="Q15" s="2">
        <v>1660</v>
      </c>
      <c r="R15" s="2">
        <v>0</v>
      </c>
      <c r="S15" s="2">
        <v>492</v>
      </c>
      <c r="T15" s="2">
        <v>0</v>
      </c>
      <c r="U15" s="2">
        <v>539</v>
      </c>
      <c r="V15" s="2">
        <v>0</v>
      </c>
      <c r="W15" s="2">
        <v>4347</v>
      </c>
      <c r="X15" s="2">
        <v>0</v>
      </c>
      <c r="Y15" s="2">
        <v>1555</v>
      </c>
      <c r="Z15" s="2">
        <v>0</v>
      </c>
      <c r="AA15" s="1">
        <f t="shared" ref="AA15:AB18" si="1">Q15+S15+U15+W15+Y15</f>
        <v>8593</v>
      </c>
      <c r="AB15" s="13">
        <f t="shared" si="1"/>
        <v>0</v>
      </c>
      <c r="AC15" s="14">
        <f>AA15+AB15</f>
        <v>8593</v>
      </c>
      <c r="AE15" s="3" t="s">
        <v>12</v>
      </c>
      <c r="AF15" s="2">
        <f t="shared" ref="AF15:AR18" si="2">IFERROR(B15/Q15, "N.A.")</f>
        <v>2350.0060240963853</v>
      </c>
      <c r="AG15" s="2" t="str">
        <f t="shared" si="2"/>
        <v>N.A.</v>
      </c>
      <c r="AH15" s="2">
        <f t="shared" si="2"/>
        <v>3868.292682926829</v>
      </c>
      <c r="AI15" s="2" t="str">
        <f t="shared" si="2"/>
        <v>N.A.</v>
      </c>
      <c r="AJ15" s="2">
        <f t="shared" si="2"/>
        <v>4869.2115027829313</v>
      </c>
      <c r="AK15" s="2" t="str">
        <f t="shared" si="2"/>
        <v>N.A.</v>
      </c>
      <c r="AL15" s="2">
        <f t="shared" si="2"/>
        <v>1720.8461007591441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1851.4177819155127</v>
      </c>
      <c r="AQ15" s="16" t="str">
        <f t="shared" si="2"/>
        <v>N.A.</v>
      </c>
      <c r="AR15" s="14">
        <f t="shared" si="2"/>
        <v>1851.4177819155127</v>
      </c>
    </row>
    <row r="16" spans="1:44" ht="15" customHeight="1" thickBot="1" x14ac:dyDescent="0.3">
      <c r="A16" s="3" t="s">
        <v>13</v>
      </c>
      <c r="B16" s="2">
        <v>3337152.0000000009</v>
      </c>
      <c r="C16" s="2"/>
      <c r="D16" s="2">
        <v>105264</v>
      </c>
      <c r="E16" s="2"/>
      <c r="F16" s="2"/>
      <c r="G16" s="2"/>
      <c r="H16" s="2"/>
      <c r="I16" s="2"/>
      <c r="J16" s="2"/>
      <c r="K16" s="2"/>
      <c r="L16" s="1">
        <f t="shared" si="0"/>
        <v>3442416.0000000009</v>
      </c>
      <c r="M16" s="13">
        <f t="shared" si="0"/>
        <v>0</v>
      </c>
      <c r="N16" s="14">
        <f>L16+M16</f>
        <v>3442416.0000000009</v>
      </c>
      <c r="P16" s="3" t="s">
        <v>13</v>
      </c>
      <c r="Q16" s="2">
        <v>1212</v>
      </c>
      <c r="R16" s="2">
        <v>0</v>
      </c>
      <c r="S16" s="2">
        <v>204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1416</v>
      </c>
      <c r="AB16" s="13">
        <f t="shared" si="1"/>
        <v>0</v>
      </c>
      <c r="AC16" s="14">
        <f>AA16+AB16</f>
        <v>1416</v>
      </c>
      <c r="AE16" s="3" t="s">
        <v>13</v>
      </c>
      <c r="AF16" s="2">
        <f t="shared" si="2"/>
        <v>2753.425742574258</v>
      </c>
      <c r="AG16" s="2" t="str">
        <f t="shared" si="2"/>
        <v>N.A.</v>
      </c>
      <c r="AH16" s="2">
        <f t="shared" si="2"/>
        <v>516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2431.0847457627124</v>
      </c>
      <c r="AQ16" s="16" t="str">
        <f t="shared" si="2"/>
        <v>N.A.</v>
      </c>
      <c r="AR16" s="14">
        <f t="shared" si="2"/>
        <v>2431.0847457627124</v>
      </c>
    </row>
    <row r="17" spans="1:44" ht="15" customHeight="1" thickBot="1" x14ac:dyDescent="0.3">
      <c r="A17" s="3" t="s">
        <v>14</v>
      </c>
      <c r="B17" s="2">
        <v>19932409</v>
      </c>
      <c r="C17" s="2">
        <v>79439868.000000015</v>
      </c>
      <c r="D17" s="2">
        <v>917124</v>
      </c>
      <c r="E17" s="2"/>
      <c r="F17" s="2"/>
      <c r="G17" s="2">
        <v>2375700</v>
      </c>
      <c r="H17" s="2"/>
      <c r="I17" s="2">
        <v>4640935.0000000009</v>
      </c>
      <c r="J17" s="2">
        <v>0</v>
      </c>
      <c r="K17" s="2"/>
      <c r="L17" s="1">
        <f t="shared" si="0"/>
        <v>20849533</v>
      </c>
      <c r="M17" s="13">
        <f t="shared" si="0"/>
        <v>86456503.000000015</v>
      </c>
      <c r="N17" s="14">
        <f>L17+M17</f>
        <v>107306036.00000001</v>
      </c>
      <c r="P17" s="3" t="s">
        <v>14</v>
      </c>
      <c r="Q17" s="2">
        <v>6308</v>
      </c>
      <c r="R17" s="2">
        <v>12432</v>
      </c>
      <c r="S17" s="2">
        <v>537</v>
      </c>
      <c r="T17" s="2">
        <v>0</v>
      </c>
      <c r="U17" s="2">
        <v>0</v>
      </c>
      <c r="V17" s="2">
        <v>434</v>
      </c>
      <c r="W17" s="2">
        <v>0</v>
      </c>
      <c r="X17" s="2">
        <v>1618</v>
      </c>
      <c r="Y17" s="2">
        <v>1778</v>
      </c>
      <c r="Z17" s="2">
        <v>0</v>
      </c>
      <c r="AA17" s="1">
        <f t="shared" si="1"/>
        <v>8623</v>
      </c>
      <c r="AB17" s="13">
        <f t="shared" si="1"/>
        <v>14484</v>
      </c>
      <c r="AC17" s="14">
        <f>AA17+AB17</f>
        <v>23107</v>
      </c>
      <c r="AE17" s="3" t="s">
        <v>14</v>
      </c>
      <c r="AF17" s="2">
        <f t="shared" si="2"/>
        <v>3159.8619213696893</v>
      </c>
      <c r="AG17" s="2">
        <f t="shared" si="2"/>
        <v>6389.9507722007738</v>
      </c>
      <c r="AH17" s="2">
        <f t="shared" si="2"/>
        <v>1707.8659217877096</v>
      </c>
      <c r="AI17" s="2" t="str">
        <f t="shared" si="2"/>
        <v>N.A.</v>
      </c>
      <c r="AJ17" s="2" t="str">
        <f t="shared" si="2"/>
        <v>N.A.</v>
      </c>
      <c r="AK17" s="2">
        <f t="shared" si="2"/>
        <v>5473.9631336405528</v>
      </c>
      <c r="AL17" s="2" t="str">
        <f t="shared" si="2"/>
        <v>N.A.</v>
      </c>
      <c r="AM17" s="2">
        <f t="shared" si="2"/>
        <v>2868.3158220024729</v>
      </c>
      <c r="AN17" s="2">
        <f t="shared" si="2"/>
        <v>0</v>
      </c>
      <c r="AO17" s="2" t="str">
        <f t="shared" si="2"/>
        <v>N.A.</v>
      </c>
      <c r="AP17" s="15">
        <f t="shared" si="2"/>
        <v>2417.8978313811899</v>
      </c>
      <c r="AQ17" s="16">
        <f t="shared" si="2"/>
        <v>5969.104045843691</v>
      </c>
      <c r="AR17" s="14">
        <f t="shared" si="2"/>
        <v>4643.8757086597143</v>
      </c>
    </row>
    <row r="18" spans="1:44" ht="15" customHeight="1" thickBot="1" x14ac:dyDescent="0.3">
      <c r="A18" s="3" t="s">
        <v>15</v>
      </c>
      <c r="B18" s="2">
        <v>1967134</v>
      </c>
      <c r="C18" s="2">
        <v>144480</v>
      </c>
      <c r="D18" s="2">
        <v>789480</v>
      </c>
      <c r="E18" s="2"/>
      <c r="F18" s="2"/>
      <c r="G18" s="2">
        <v>308000</v>
      </c>
      <c r="H18" s="2">
        <v>1071104.0000000002</v>
      </c>
      <c r="I18" s="2"/>
      <c r="J18" s="2">
        <v>0</v>
      </c>
      <c r="K18" s="2"/>
      <c r="L18" s="1">
        <f t="shared" si="0"/>
        <v>3827718</v>
      </c>
      <c r="M18" s="13">
        <f t="shared" si="0"/>
        <v>452480</v>
      </c>
      <c r="N18" s="14">
        <f>L18+M18</f>
        <v>4280198</v>
      </c>
      <c r="P18" s="3" t="s">
        <v>15</v>
      </c>
      <c r="Q18" s="2">
        <v>888</v>
      </c>
      <c r="R18" s="2">
        <v>260</v>
      </c>
      <c r="S18" s="2">
        <v>204</v>
      </c>
      <c r="T18" s="2">
        <v>0</v>
      </c>
      <c r="U18" s="2">
        <v>0</v>
      </c>
      <c r="V18" s="2">
        <v>88</v>
      </c>
      <c r="W18" s="2">
        <v>5011</v>
      </c>
      <c r="X18" s="2">
        <v>0</v>
      </c>
      <c r="Y18" s="2">
        <v>1909</v>
      </c>
      <c r="Z18" s="2">
        <v>0</v>
      </c>
      <c r="AA18" s="1">
        <f t="shared" si="1"/>
        <v>8012</v>
      </c>
      <c r="AB18" s="13">
        <f t="shared" si="1"/>
        <v>348</v>
      </c>
      <c r="AC18" s="18">
        <f>AA18+AB18</f>
        <v>8360</v>
      </c>
      <c r="AE18" s="3" t="s">
        <v>15</v>
      </c>
      <c r="AF18" s="2">
        <f t="shared" si="2"/>
        <v>2215.2409909909911</v>
      </c>
      <c r="AG18" s="2">
        <f t="shared" si="2"/>
        <v>555.69230769230774</v>
      </c>
      <c r="AH18" s="2">
        <f t="shared" si="2"/>
        <v>3870</v>
      </c>
      <c r="AI18" s="2" t="str">
        <f t="shared" si="2"/>
        <v>N.A.</v>
      </c>
      <c r="AJ18" s="2" t="str">
        <f t="shared" si="2"/>
        <v>N.A.</v>
      </c>
      <c r="AK18" s="2">
        <f t="shared" si="2"/>
        <v>3500</v>
      </c>
      <c r="AL18" s="2">
        <f t="shared" si="2"/>
        <v>213.75054879265619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477.74812780828756</v>
      </c>
      <c r="AQ18" s="16">
        <f t="shared" si="2"/>
        <v>1300.2298850574712</v>
      </c>
      <c r="AR18" s="14">
        <f t="shared" si="2"/>
        <v>511.98540669856459</v>
      </c>
    </row>
    <row r="19" spans="1:44" ht="15" customHeight="1" thickBot="1" x14ac:dyDescent="0.3">
      <c r="A19" s="4" t="s">
        <v>16</v>
      </c>
      <c r="B19" s="2">
        <f t="shared" ref="B19:K19" si="3">SUM(B15:B18)</f>
        <v>29137705</v>
      </c>
      <c r="C19" s="2">
        <f t="shared" si="3"/>
        <v>79584348.000000015</v>
      </c>
      <c r="D19" s="2">
        <f t="shared" si="3"/>
        <v>3715068</v>
      </c>
      <c r="E19" s="2">
        <f t="shared" si="3"/>
        <v>0</v>
      </c>
      <c r="F19" s="2">
        <f t="shared" si="3"/>
        <v>2624505</v>
      </c>
      <c r="G19" s="2">
        <f t="shared" si="3"/>
        <v>2683700</v>
      </c>
      <c r="H19" s="2">
        <f t="shared" si="3"/>
        <v>8551622</v>
      </c>
      <c r="I19" s="2">
        <f t="shared" si="3"/>
        <v>4640935.0000000009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44028900</v>
      </c>
      <c r="M19" s="13">
        <f t="shared" ref="M19" si="5">C19+E19+G19+I19+K19</f>
        <v>86908983.000000015</v>
      </c>
      <c r="N19" s="18">
        <f>L19+M19</f>
        <v>130937883.00000001</v>
      </c>
      <c r="P19" s="4" t="s">
        <v>16</v>
      </c>
      <c r="Q19" s="2">
        <f t="shared" ref="Q19:Z19" si="6">SUM(Q15:Q18)</f>
        <v>10068</v>
      </c>
      <c r="R19" s="2">
        <f t="shared" si="6"/>
        <v>12692</v>
      </c>
      <c r="S19" s="2">
        <f t="shared" si="6"/>
        <v>1437</v>
      </c>
      <c r="T19" s="2">
        <f t="shared" si="6"/>
        <v>0</v>
      </c>
      <c r="U19" s="2">
        <f t="shared" si="6"/>
        <v>539</v>
      </c>
      <c r="V19" s="2">
        <f t="shared" si="6"/>
        <v>522</v>
      </c>
      <c r="W19" s="2">
        <f t="shared" si="6"/>
        <v>9358</v>
      </c>
      <c r="X19" s="2">
        <f t="shared" si="6"/>
        <v>1618</v>
      </c>
      <c r="Y19" s="2">
        <f t="shared" si="6"/>
        <v>5242</v>
      </c>
      <c r="Z19" s="2">
        <f t="shared" si="6"/>
        <v>0</v>
      </c>
      <c r="AA19" s="1">
        <f t="shared" ref="AA19" si="7">Q19+S19+U19+W19+Y19</f>
        <v>26644</v>
      </c>
      <c r="AB19" s="13">
        <f t="shared" ref="AB19" si="8">R19+T19+V19+X19+Z19</f>
        <v>14832</v>
      </c>
      <c r="AC19" s="14">
        <f>AA19+AB19</f>
        <v>41476</v>
      </c>
      <c r="AE19" s="4" t="s">
        <v>16</v>
      </c>
      <c r="AF19" s="2">
        <f t="shared" ref="AF19:AO19" si="9">IFERROR(B19/Q19, "N.A.")</f>
        <v>2894.0906833531981</v>
      </c>
      <c r="AG19" s="2">
        <f t="shared" si="9"/>
        <v>6270.4339741569502</v>
      </c>
      <c r="AH19" s="2">
        <f t="shared" si="9"/>
        <v>2585.2943632567849</v>
      </c>
      <c r="AI19" s="2" t="str">
        <f t="shared" si="9"/>
        <v>N.A.</v>
      </c>
      <c r="AJ19" s="2">
        <f t="shared" si="9"/>
        <v>4869.2115027829313</v>
      </c>
      <c r="AK19" s="2">
        <f t="shared" si="9"/>
        <v>5141.1877394636012</v>
      </c>
      <c r="AL19" s="2">
        <f t="shared" si="9"/>
        <v>913.83009189997858</v>
      </c>
      <c r="AM19" s="2">
        <f t="shared" si="9"/>
        <v>2868.3158220024729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1652.4883651103437</v>
      </c>
      <c r="AQ19" s="16">
        <f t="shared" ref="AQ19" si="11">IFERROR(M19/AB19, "N.A.")</f>
        <v>5859.5592637540467</v>
      </c>
      <c r="AR19" s="14">
        <f t="shared" ref="AR19" si="12">IFERROR(N19/AC19, "N.A.")</f>
        <v>3156.9554200019293</v>
      </c>
    </row>
    <row r="20" spans="1:44" ht="15" customHeight="1" thickBot="1" x14ac:dyDescent="0.3">
      <c r="A20" s="5" t="s">
        <v>0</v>
      </c>
      <c r="B20" s="48">
        <f>B19+C19</f>
        <v>108722053.00000001</v>
      </c>
      <c r="C20" s="49"/>
      <c r="D20" s="48">
        <f>D19+E19</f>
        <v>3715068</v>
      </c>
      <c r="E20" s="49"/>
      <c r="F20" s="48">
        <f>F19+G19</f>
        <v>5308205</v>
      </c>
      <c r="G20" s="49"/>
      <c r="H20" s="48">
        <f>H19+I19</f>
        <v>13192557</v>
      </c>
      <c r="I20" s="49"/>
      <c r="J20" s="48">
        <f>J19+K19</f>
        <v>0</v>
      </c>
      <c r="K20" s="49"/>
      <c r="L20" s="48">
        <f>L19+M19</f>
        <v>130937883.00000001</v>
      </c>
      <c r="M20" s="50"/>
      <c r="N20" s="19">
        <f>B20+D20+F20+H20+J20</f>
        <v>130937883.00000001</v>
      </c>
      <c r="P20" s="5" t="s">
        <v>0</v>
      </c>
      <c r="Q20" s="48">
        <f>Q19+R19</f>
        <v>22760</v>
      </c>
      <c r="R20" s="49"/>
      <c r="S20" s="48">
        <f>S19+T19</f>
        <v>1437</v>
      </c>
      <c r="T20" s="49"/>
      <c r="U20" s="48">
        <f>U19+V19</f>
        <v>1061</v>
      </c>
      <c r="V20" s="49"/>
      <c r="W20" s="48">
        <f>W19+X19</f>
        <v>10976</v>
      </c>
      <c r="X20" s="49"/>
      <c r="Y20" s="48">
        <f>Y19+Z19</f>
        <v>5242</v>
      </c>
      <c r="Z20" s="49"/>
      <c r="AA20" s="48">
        <f>AA19+AB19</f>
        <v>41476</v>
      </c>
      <c r="AB20" s="49"/>
      <c r="AC20" s="20">
        <f>Q20+S20+U20+W20+Y20</f>
        <v>41476</v>
      </c>
      <c r="AE20" s="5" t="s">
        <v>0</v>
      </c>
      <c r="AF20" s="28">
        <f>IFERROR(B20/Q20,"N.A.")</f>
        <v>4776.8916080843592</v>
      </c>
      <c r="AG20" s="29"/>
      <c r="AH20" s="28">
        <f>IFERROR(D20/S20,"N.A.")</f>
        <v>2585.2943632567849</v>
      </c>
      <c r="AI20" s="29"/>
      <c r="AJ20" s="28">
        <f>IFERROR(F20/U20,"N.A.")</f>
        <v>5003.0207351555136</v>
      </c>
      <c r="AK20" s="29"/>
      <c r="AL20" s="28">
        <f>IFERROR(H20/W20,"N.A.")</f>
        <v>1201.9457908163265</v>
      </c>
      <c r="AM20" s="29"/>
      <c r="AN20" s="28">
        <f>IFERROR(J20/Y20,"N.A.")</f>
        <v>0</v>
      </c>
      <c r="AO20" s="29"/>
      <c r="AP20" s="28">
        <f>IFERROR(L20/AA20,"N.A.")</f>
        <v>3156.9554200019293</v>
      </c>
      <c r="AQ20" s="29"/>
      <c r="AR20" s="17">
        <f>IFERROR(N20/AC20, "N.A.")</f>
        <v>3156.9554200019293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3193530</v>
      </c>
      <c r="C27" s="2"/>
      <c r="D27" s="2">
        <v>1903199.9999999998</v>
      </c>
      <c r="E27" s="2"/>
      <c r="F27" s="2">
        <v>2156880</v>
      </c>
      <c r="G27" s="2"/>
      <c r="H27" s="2">
        <v>3153009.9999999995</v>
      </c>
      <c r="I27" s="2"/>
      <c r="J27" s="2">
        <v>0</v>
      </c>
      <c r="K27" s="2"/>
      <c r="L27" s="1">
        <f t="shared" ref="L27:M30" si="13">B27+D27+F27+H27+J27</f>
        <v>10406620</v>
      </c>
      <c r="M27" s="13">
        <f t="shared" si="13"/>
        <v>0</v>
      </c>
      <c r="N27" s="14">
        <f>L27+M27</f>
        <v>10406620</v>
      </c>
      <c r="P27" s="3" t="s">
        <v>12</v>
      </c>
      <c r="Q27" s="2">
        <v>1384</v>
      </c>
      <c r="R27" s="2">
        <v>0</v>
      </c>
      <c r="S27" s="2">
        <v>492</v>
      </c>
      <c r="T27" s="2">
        <v>0</v>
      </c>
      <c r="U27" s="2">
        <v>394</v>
      </c>
      <c r="V27" s="2">
        <v>0</v>
      </c>
      <c r="W27" s="2">
        <v>993</v>
      </c>
      <c r="X27" s="2">
        <v>0</v>
      </c>
      <c r="Y27" s="2">
        <v>760</v>
      </c>
      <c r="Z27" s="2">
        <v>0</v>
      </c>
      <c r="AA27" s="1">
        <f t="shared" ref="AA27:AB30" si="14">Q27+S27+U27+W27+Y27</f>
        <v>4023</v>
      </c>
      <c r="AB27" s="13">
        <f t="shared" si="14"/>
        <v>0</v>
      </c>
      <c r="AC27" s="14">
        <f>AA27+AB27</f>
        <v>4023</v>
      </c>
      <c r="AE27" s="3" t="s">
        <v>12</v>
      </c>
      <c r="AF27" s="2">
        <f t="shared" ref="AF27:AR30" si="15">IFERROR(B27/Q27, "N.A.")</f>
        <v>2307.4638728323698</v>
      </c>
      <c r="AG27" s="2" t="str">
        <f t="shared" si="15"/>
        <v>N.A.</v>
      </c>
      <c r="AH27" s="2">
        <f t="shared" si="15"/>
        <v>3868.292682926829</v>
      </c>
      <c r="AI27" s="2" t="str">
        <f t="shared" si="15"/>
        <v>N.A.</v>
      </c>
      <c r="AJ27" s="2">
        <f t="shared" si="15"/>
        <v>5474.3147208121827</v>
      </c>
      <c r="AK27" s="2" t="str">
        <f t="shared" si="15"/>
        <v>N.A.</v>
      </c>
      <c r="AL27" s="2">
        <f t="shared" si="15"/>
        <v>3175.2366565961729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2586.7810091971164</v>
      </c>
      <c r="AQ27" s="16" t="str">
        <f t="shared" si="15"/>
        <v>N.A.</v>
      </c>
      <c r="AR27" s="14">
        <f t="shared" si="15"/>
        <v>2586.7810091971164</v>
      </c>
    </row>
    <row r="28" spans="1:44" ht="15" customHeight="1" thickBot="1" x14ac:dyDescent="0.3">
      <c r="A28" s="3" t="s">
        <v>13</v>
      </c>
      <c r="B28" s="2">
        <v>397320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397320</v>
      </c>
      <c r="M28" s="13">
        <f t="shared" si="13"/>
        <v>0</v>
      </c>
      <c r="N28" s="14">
        <f>L28+M28</f>
        <v>397320</v>
      </c>
      <c r="P28" s="3" t="s">
        <v>13</v>
      </c>
      <c r="Q28" s="2">
        <v>154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154</v>
      </c>
      <c r="AB28" s="13">
        <f t="shared" si="14"/>
        <v>0</v>
      </c>
      <c r="AC28" s="14">
        <f>AA28+AB28</f>
        <v>154</v>
      </c>
      <c r="AE28" s="3" t="s">
        <v>13</v>
      </c>
      <c r="AF28" s="2">
        <f t="shared" si="15"/>
        <v>2580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2580</v>
      </c>
      <c r="AQ28" s="16" t="str">
        <f t="shared" si="15"/>
        <v>N.A.</v>
      </c>
      <c r="AR28" s="14">
        <f t="shared" si="15"/>
        <v>2580</v>
      </c>
    </row>
    <row r="29" spans="1:44" ht="15" customHeight="1" thickBot="1" x14ac:dyDescent="0.3">
      <c r="A29" s="3" t="s">
        <v>14</v>
      </c>
      <c r="B29" s="2">
        <v>15016545</v>
      </c>
      <c r="C29" s="2">
        <v>52492287.999999993</v>
      </c>
      <c r="D29" s="2">
        <v>763164</v>
      </c>
      <c r="E29" s="2"/>
      <c r="F29" s="2"/>
      <c r="G29" s="2">
        <v>2375700</v>
      </c>
      <c r="H29" s="2"/>
      <c r="I29" s="2">
        <v>2793904.9999999995</v>
      </c>
      <c r="J29" s="2">
        <v>0</v>
      </c>
      <c r="K29" s="2"/>
      <c r="L29" s="1">
        <f t="shared" si="13"/>
        <v>15779709</v>
      </c>
      <c r="M29" s="13">
        <f t="shared" si="13"/>
        <v>57661892.999999993</v>
      </c>
      <c r="N29" s="14">
        <f>L29+M29</f>
        <v>73441602</v>
      </c>
      <c r="P29" s="3" t="s">
        <v>14</v>
      </c>
      <c r="Q29" s="2">
        <v>4266</v>
      </c>
      <c r="R29" s="2">
        <v>8372</v>
      </c>
      <c r="S29" s="2">
        <v>357</v>
      </c>
      <c r="T29" s="2">
        <v>0</v>
      </c>
      <c r="U29" s="2">
        <v>0</v>
      </c>
      <c r="V29" s="2">
        <v>434</v>
      </c>
      <c r="W29" s="2">
        <v>0</v>
      </c>
      <c r="X29" s="2">
        <v>878</v>
      </c>
      <c r="Y29" s="2">
        <v>392</v>
      </c>
      <c r="Z29" s="2">
        <v>0</v>
      </c>
      <c r="AA29" s="1">
        <f t="shared" si="14"/>
        <v>5015</v>
      </c>
      <c r="AB29" s="13">
        <f t="shared" si="14"/>
        <v>9684</v>
      </c>
      <c r="AC29" s="14">
        <f>AA29+AB29</f>
        <v>14699</v>
      </c>
      <c r="AE29" s="3" t="s">
        <v>14</v>
      </c>
      <c r="AF29" s="2">
        <f t="shared" si="15"/>
        <v>3520.0527426160338</v>
      </c>
      <c r="AG29" s="2">
        <f t="shared" si="15"/>
        <v>6269.9818442427131</v>
      </c>
      <c r="AH29" s="2">
        <f t="shared" si="15"/>
        <v>2137.7142857142858</v>
      </c>
      <c r="AI29" s="2" t="str">
        <f t="shared" si="15"/>
        <v>N.A.</v>
      </c>
      <c r="AJ29" s="2" t="str">
        <f t="shared" si="15"/>
        <v>N.A.</v>
      </c>
      <c r="AK29" s="2">
        <f t="shared" si="15"/>
        <v>5473.9631336405528</v>
      </c>
      <c r="AL29" s="2" t="str">
        <f t="shared" si="15"/>
        <v>N.A.</v>
      </c>
      <c r="AM29" s="2">
        <f t="shared" si="15"/>
        <v>3182.1241457858764</v>
      </c>
      <c r="AN29" s="2">
        <f t="shared" si="15"/>
        <v>0</v>
      </c>
      <c r="AO29" s="2" t="str">
        <f t="shared" si="15"/>
        <v>N.A.</v>
      </c>
      <c r="AP29" s="15">
        <f t="shared" si="15"/>
        <v>3146.5022931206381</v>
      </c>
      <c r="AQ29" s="16">
        <f t="shared" si="15"/>
        <v>5954.3466542750921</v>
      </c>
      <c r="AR29" s="14">
        <f t="shared" si="15"/>
        <v>4996.3672358663853</v>
      </c>
    </row>
    <row r="30" spans="1:44" ht="15" customHeight="1" thickBot="1" x14ac:dyDescent="0.3">
      <c r="A30" s="3" t="s">
        <v>15</v>
      </c>
      <c r="B30" s="2">
        <v>1946752.0000000002</v>
      </c>
      <c r="C30" s="2">
        <v>0</v>
      </c>
      <c r="D30" s="2">
        <v>789480</v>
      </c>
      <c r="E30" s="2"/>
      <c r="F30" s="2"/>
      <c r="G30" s="2">
        <v>308000</v>
      </c>
      <c r="H30" s="2">
        <v>1071104.0000000002</v>
      </c>
      <c r="I30" s="2"/>
      <c r="J30" s="2">
        <v>0</v>
      </c>
      <c r="K30" s="2"/>
      <c r="L30" s="1">
        <f t="shared" si="13"/>
        <v>3807336</v>
      </c>
      <c r="M30" s="13">
        <f t="shared" si="13"/>
        <v>308000</v>
      </c>
      <c r="N30" s="14">
        <f>L30+M30</f>
        <v>4115336</v>
      </c>
      <c r="P30" s="3" t="s">
        <v>15</v>
      </c>
      <c r="Q30" s="2">
        <v>809</v>
      </c>
      <c r="R30" s="2">
        <v>204</v>
      </c>
      <c r="S30" s="2">
        <v>204</v>
      </c>
      <c r="T30" s="2">
        <v>0</v>
      </c>
      <c r="U30" s="2">
        <v>0</v>
      </c>
      <c r="V30" s="2">
        <v>88</v>
      </c>
      <c r="W30" s="2">
        <v>5011</v>
      </c>
      <c r="X30" s="2">
        <v>0</v>
      </c>
      <c r="Y30" s="2">
        <v>1742</v>
      </c>
      <c r="Z30" s="2">
        <v>0</v>
      </c>
      <c r="AA30" s="1">
        <f t="shared" si="14"/>
        <v>7766</v>
      </c>
      <c r="AB30" s="13">
        <f t="shared" si="14"/>
        <v>292</v>
      </c>
      <c r="AC30" s="18">
        <f>AA30+AB30</f>
        <v>8058</v>
      </c>
      <c r="AE30" s="3" t="s">
        <v>15</v>
      </c>
      <c r="AF30" s="2">
        <f t="shared" si="15"/>
        <v>2406.3683559950559</v>
      </c>
      <c r="AG30" s="2">
        <f t="shared" si="15"/>
        <v>0</v>
      </c>
      <c r="AH30" s="2">
        <f t="shared" si="15"/>
        <v>3870</v>
      </c>
      <c r="AI30" s="2" t="str">
        <f t="shared" si="15"/>
        <v>N.A.</v>
      </c>
      <c r="AJ30" s="2" t="str">
        <f t="shared" si="15"/>
        <v>N.A.</v>
      </c>
      <c r="AK30" s="2">
        <f t="shared" si="15"/>
        <v>3500</v>
      </c>
      <c r="AL30" s="2">
        <f t="shared" si="15"/>
        <v>213.75054879265619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490.25701776976564</v>
      </c>
      <c r="AQ30" s="16">
        <f t="shared" si="15"/>
        <v>1054.7945205479452</v>
      </c>
      <c r="AR30" s="14">
        <f t="shared" si="15"/>
        <v>510.71432117150658</v>
      </c>
    </row>
    <row r="31" spans="1:44" ht="15" customHeight="1" thickBot="1" x14ac:dyDescent="0.3">
      <c r="A31" s="4" t="s">
        <v>16</v>
      </c>
      <c r="B31" s="2">
        <f t="shared" ref="B31:K31" si="16">SUM(B27:B30)</f>
        <v>20554147</v>
      </c>
      <c r="C31" s="2">
        <f t="shared" si="16"/>
        <v>52492287.999999993</v>
      </c>
      <c r="D31" s="2">
        <f t="shared" si="16"/>
        <v>3455844</v>
      </c>
      <c r="E31" s="2">
        <f t="shared" si="16"/>
        <v>0</v>
      </c>
      <c r="F31" s="2">
        <f t="shared" si="16"/>
        <v>2156880</v>
      </c>
      <c r="G31" s="2">
        <f t="shared" si="16"/>
        <v>2683700</v>
      </c>
      <c r="H31" s="2">
        <f t="shared" si="16"/>
        <v>4224114</v>
      </c>
      <c r="I31" s="2">
        <f t="shared" si="16"/>
        <v>2793904.9999999995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30390985</v>
      </c>
      <c r="M31" s="13">
        <f t="shared" ref="M31" si="18">C31+E31+G31+I31+K31</f>
        <v>57969892.999999993</v>
      </c>
      <c r="N31" s="18">
        <f>L31+M31</f>
        <v>88360878</v>
      </c>
      <c r="P31" s="4" t="s">
        <v>16</v>
      </c>
      <c r="Q31" s="2">
        <f t="shared" ref="Q31:Z31" si="19">SUM(Q27:Q30)</f>
        <v>6613</v>
      </c>
      <c r="R31" s="2">
        <f t="shared" si="19"/>
        <v>8576</v>
      </c>
      <c r="S31" s="2">
        <f t="shared" si="19"/>
        <v>1053</v>
      </c>
      <c r="T31" s="2">
        <f t="shared" si="19"/>
        <v>0</v>
      </c>
      <c r="U31" s="2">
        <f t="shared" si="19"/>
        <v>394</v>
      </c>
      <c r="V31" s="2">
        <f t="shared" si="19"/>
        <v>522</v>
      </c>
      <c r="W31" s="2">
        <f t="shared" si="19"/>
        <v>6004</v>
      </c>
      <c r="X31" s="2">
        <f t="shared" si="19"/>
        <v>878</v>
      </c>
      <c r="Y31" s="2">
        <f t="shared" si="19"/>
        <v>2894</v>
      </c>
      <c r="Z31" s="2">
        <f t="shared" si="19"/>
        <v>0</v>
      </c>
      <c r="AA31" s="1">
        <f t="shared" ref="AA31" si="20">Q31+S31+U31+W31+Y31</f>
        <v>16958</v>
      </c>
      <c r="AB31" s="13">
        <f t="shared" ref="AB31" si="21">R31+T31+V31+X31+Z31</f>
        <v>9976</v>
      </c>
      <c r="AC31" s="14">
        <f>AA31+AB31</f>
        <v>26934</v>
      </c>
      <c r="AE31" s="4" t="s">
        <v>16</v>
      </c>
      <c r="AF31" s="2">
        <f t="shared" ref="AF31:AO31" si="22">IFERROR(B31/Q31, "N.A.")</f>
        <v>3108.1425979132014</v>
      </c>
      <c r="AG31" s="2">
        <f t="shared" si="22"/>
        <v>6120.8358208955215</v>
      </c>
      <c r="AH31" s="2">
        <f t="shared" si="22"/>
        <v>3281.9031339031339</v>
      </c>
      <c r="AI31" s="2" t="str">
        <f t="shared" si="22"/>
        <v>N.A.</v>
      </c>
      <c r="AJ31" s="2">
        <f t="shared" si="22"/>
        <v>5474.3147208121827</v>
      </c>
      <c r="AK31" s="2">
        <f t="shared" si="22"/>
        <v>5141.1877394636012</v>
      </c>
      <c r="AL31" s="2">
        <f t="shared" si="22"/>
        <v>703.54996668887406</v>
      </c>
      <c r="AM31" s="2">
        <f t="shared" si="22"/>
        <v>3182.1241457858764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1792.1326217714354</v>
      </c>
      <c r="AQ31" s="16">
        <f t="shared" ref="AQ31" si="24">IFERROR(M31/AB31, "N.A.")</f>
        <v>5810.9355453087401</v>
      </c>
      <c r="AR31" s="14">
        <f t="shared" ref="AR31" si="25">IFERROR(N31/AC31, "N.A.")</f>
        <v>3280.6444642459346</v>
      </c>
    </row>
    <row r="32" spans="1:44" ht="15" customHeight="1" thickBot="1" x14ac:dyDescent="0.3">
      <c r="A32" s="5" t="s">
        <v>0</v>
      </c>
      <c r="B32" s="48">
        <f>B31+C31</f>
        <v>73046435</v>
      </c>
      <c r="C32" s="49"/>
      <c r="D32" s="48">
        <f>D31+E31</f>
        <v>3455844</v>
      </c>
      <c r="E32" s="49"/>
      <c r="F32" s="48">
        <f>F31+G31</f>
        <v>4840580</v>
      </c>
      <c r="G32" s="49"/>
      <c r="H32" s="48">
        <f>H31+I31</f>
        <v>7018019</v>
      </c>
      <c r="I32" s="49"/>
      <c r="J32" s="48">
        <f>J31+K31</f>
        <v>0</v>
      </c>
      <c r="K32" s="49"/>
      <c r="L32" s="48">
        <f>L31+M31</f>
        <v>88360878</v>
      </c>
      <c r="M32" s="50"/>
      <c r="N32" s="19">
        <f>B32+D32+F32+H32+J32</f>
        <v>88360878</v>
      </c>
      <c r="P32" s="5" t="s">
        <v>0</v>
      </c>
      <c r="Q32" s="48">
        <f>Q31+R31</f>
        <v>15189</v>
      </c>
      <c r="R32" s="49"/>
      <c r="S32" s="48">
        <f>S31+T31</f>
        <v>1053</v>
      </c>
      <c r="T32" s="49"/>
      <c r="U32" s="48">
        <f>U31+V31</f>
        <v>916</v>
      </c>
      <c r="V32" s="49"/>
      <c r="W32" s="48">
        <f>W31+X31</f>
        <v>6882</v>
      </c>
      <c r="X32" s="49"/>
      <c r="Y32" s="48">
        <f>Y31+Z31</f>
        <v>2894</v>
      </c>
      <c r="Z32" s="49"/>
      <c r="AA32" s="48">
        <f>AA31+AB31</f>
        <v>26934</v>
      </c>
      <c r="AB32" s="49"/>
      <c r="AC32" s="20">
        <f>Q32+S32+U32+W32+Y32</f>
        <v>26934</v>
      </c>
      <c r="AE32" s="5" t="s">
        <v>0</v>
      </c>
      <c r="AF32" s="28">
        <f>IFERROR(B32/Q32,"N.A.")</f>
        <v>4809.1668312594638</v>
      </c>
      <c r="AG32" s="29"/>
      <c r="AH32" s="28">
        <f>IFERROR(D32/S32,"N.A.")</f>
        <v>3281.9031339031339</v>
      </c>
      <c r="AI32" s="29"/>
      <c r="AJ32" s="28">
        <f>IFERROR(F32/U32,"N.A.")</f>
        <v>5284.475982532751</v>
      </c>
      <c r="AK32" s="29"/>
      <c r="AL32" s="28">
        <f>IFERROR(H32/W32,"N.A.")</f>
        <v>1019.7644580063935</v>
      </c>
      <c r="AM32" s="29"/>
      <c r="AN32" s="28">
        <f>IFERROR(J32/Y32,"N.A.")</f>
        <v>0</v>
      </c>
      <c r="AO32" s="29"/>
      <c r="AP32" s="28">
        <f>IFERROR(L32/AA32,"N.A.")</f>
        <v>3280.6444642459346</v>
      </c>
      <c r="AQ32" s="29"/>
      <c r="AR32" s="17">
        <f>IFERROR(N32/AC32, "N.A.")</f>
        <v>3280.6444642459346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707479.99999999988</v>
      </c>
      <c r="C39" s="2"/>
      <c r="D39" s="2"/>
      <c r="E39" s="2"/>
      <c r="F39" s="2">
        <v>467625</v>
      </c>
      <c r="G39" s="2"/>
      <c r="H39" s="2">
        <v>4327508</v>
      </c>
      <c r="I39" s="2"/>
      <c r="J39" s="2">
        <v>0</v>
      </c>
      <c r="K39" s="2"/>
      <c r="L39" s="1">
        <f t="shared" ref="L39:M42" si="26">B39+D39+F39+H39+J39</f>
        <v>5502613</v>
      </c>
      <c r="M39" s="13">
        <f t="shared" si="26"/>
        <v>0</v>
      </c>
      <c r="N39" s="14">
        <f>L39+M39</f>
        <v>5502613</v>
      </c>
      <c r="P39" s="3" t="s">
        <v>12</v>
      </c>
      <c r="Q39" s="2">
        <v>276</v>
      </c>
      <c r="R39" s="2">
        <v>0</v>
      </c>
      <c r="S39" s="2">
        <v>0</v>
      </c>
      <c r="T39" s="2">
        <v>0</v>
      </c>
      <c r="U39" s="2">
        <v>145</v>
      </c>
      <c r="V39" s="2">
        <v>0</v>
      </c>
      <c r="W39" s="2">
        <v>3354</v>
      </c>
      <c r="X39" s="2">
        <v>0</v>
      </c>
      <c r="Y39" s="2">
        <v>795</v>
      </c>
      <c r="Z39" s="2">
        <v>0</v>
      </c>
      <c r="AA39" s="1">
        <f t="shared" ref="AA39:AB42" si="27">Q39+S39+U39+W39+Y39</f>
        <v>4570</v>
      </c>
      <c r="AB39" s="13">
        <f t="shared" si="27"/>
        <v>0</v>
      </c>
      <c r="AC39" s="14">
        <f>AA39+AB39</f>
        <v>4570</v>
      </c>
      <c r="AE39" s="3" t="s">
        <v>12</v>
      </c>
      <c r="AF39" s="2">
        <f t="shared" ref="AF39:AR42" si="28">IFERROR(B39/Q39, "N.A.")</f>
        <v>2563.333333333333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3225</v>
      </c>
      <c r="AK39" s="2" t="str">
        <f t="shared" si="28"/>
        <v>N.A.</v>
      </c>
      <c r="AL39" s="2">
        <f t="shared" si="28"/>
        <v>1290.2528324388788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1204.0728665207878</v>
      </c>
      <c r="AQ39" s="16" t="str">
        <f t="shared" si="28"/>
        <v>N.A.</v>
      </c>
      <c r="AR39" s="14">
        <f t="shared" si="28"/>
        <v>1204.0728665207878</v>
      </c>
    </row>
    <row r="40" spans="1:44" ht="15" customHeight="1" thickBot="1" x14ac:dyDescent="0.3">
      <c r="A40" s="3" t="s">
        <v>13</v>
      </c>
      <c r="B40" s="2">
        <v>2939832.0000000005</v>
      </c>
      <c r="C40" s="2"/>
      <c r="D40" s="2">
        <v>105264</v>
      </c>
      <c r="E40" s="2"/>
      <c r="F40" s="2"/>
      <c r="G40" s="2"/>
      <c r="H40" s="2"/>
      <c r="I40" s="2"/>
      <c r="J40" s="2"/>
      <c r="K40" s="2"/>
      <c r="L40" s="1">
        <f t="shared" si="26"/>
        <v>3045096.0000000005</v>
      </c>
      <c r="M40" s="13">
        <f t="shared" si="26"/>
        <v>0</v>
      </c>
      <c r="N40" s="14">
        <f>L40+M40</f>
        <v>3045096.0000000005</v>
      </c>
      <c r="P40" s="3" t="s">
        <v>13</v>
      </c>
      <c r="Q40" s="2">
        <v>1058</v>
      </c>
      <c r="R40" s="2">
        <v>0</v>
      </c>
      <c r="S40" s="2">
        <v>204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1262</v>
      </c>
      <c r="AB40" s="13">
        <f t="shared" si="27"/>
        <v>0</v>
      </c>
      <c r="AC40" s="14">
        <f>AA40+AB40</f>
        <v>1262</v>
      </c>
      <c r="AE40" s="3" t="s">
        <v>13</v>
      </c>
      <c r="AF40" s="2">
        <f t="shared" si="28"/>
        <v>2778.6691871455582</v>
      </c>
      <c r="AG40" s="2" t="str">
        <f t="shared" si="28"/>
        <v>N.A.</v>
      </c>
      <c r="AH40" s="2">
        <f t="shared" si="28"/>
        <v>516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2412.9128367670369</v>
      </c>
      <c r="AQ40" s="16" t="str">
        <f t="shared" si="28"/>
        <v>N.A.</v>
      </c>
      <c r="AR40" s="14">
        <f t="shared" si="28"/>
        <v>2412.9128367670369</v>
      </c>
    </row>
    <row r="41" spans="1:44" ht="15" customHeight="1" thickBot="1" x14ac:dyDescent="0.3">
      <c r="A41" s="3" t="s">
        <v>14</v>
      </c>
      <c r="B41" s="2">
        <v>4915864</v>
      </c>
      <c r="C41" s="2">
        <v>26947579.999999996</v>
      </c>
      <c r="D41" s="2">
        <v>153960</v>
      </c>
      <c r="E41" s="2"/>
      <c r="F41" s="2"/>
      <c r="G41" s="2"/>
      <c r="H41" s="2"/>
      <c r="I41" s="2">
        <v>1847030.0000000002</v>
      </c>
      <c r="J41" s="2">
        <v>0</v>
      </c>
      <c r="K41" s="2"/>
      <c r="L41" s="1">
        <f t="shared" si="26"/>
        <v>5069824</v>
      </c>
      <c r="M41" s="13">
        <f t="shared" si="26"/>
        <v>28794609.999999996</v>
      </c>
      <c r="N41" s="14">
        <f>L41+M41</f>
        <v>33864434</v>
      </c>
      <c r="P41" s="3" t="s">
        <v>14</v>
      </c>
      <c r="Q41" s="2">
        <v>2042</v>
      </c>
      <c r="R41" s="2">
        <v>4060</v>
      </c>
      <c r="S41" s="2">
        <v>180</v>
      </c>
      <c r="T41" s="2">
        <v>0</v>
      </c>
      <c r="U41" s="2">
        <v>0</v>
      </c>
      <c r="V41" s="2">
        <v>0</v>
      </c>
      <c r="W41" s="2">
        <v>0</v>
      </c>
      <c r="X41" s="2">
        <v>740</v>
      </c>
      <c r="Y41" s="2">
        <v>1386</v>
      </c>
      <c r="Z41" s="2">
        <v>0</v>
      </c>
      <c r="AA41" s="1">
        <f t="shared" si="27"/>
        <v>3608</v>
      </c>
      <c r="AB41" s="13">
        <f t="shared" si="27"/>
        <v>4800</v>
      </c>
      <c r="AC41" s="14">
        <f>AA41+AB41</f>
        <v>8408</v>
      </c>
      <c r="AE41" s="3" t="s">
        <v>14</v>
      </c>
      <c r="AF41" s="2">
        <f t="shared" si="28"/>
        <v>2407.3770812928501</v>
      </c>
      <c r="AG41" s="2">
        <f t="shared" si="28"/>
        <v>6637.3349753694574</v>
      </c>
      <c r="AH41" s="2">
        <f t="shared" si="28"/>
        <v>855.33333333333337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2495.9864864864867</v>
      </c>
      <c r="AN41" s="2">
        <f t="shared" si="28"/>
        <v>0</v>
      </c>
      <c r="AO41" s="2" t="str">
        <f t="shared" si="28"/>
        <v>N.A.</v>
      </c>
      <c r="AP41" s="15">
        <f t="shared" si="28"/>
        <v>1405.1618625277163</v>
      </c>
      <c r="AQ41" s="16">
        <f t="shared" si="28"/>
        <v>5998.8770833333328</v>
      </c>
      <c r="AR41" s="14">
        <f t="shared" si="28"/>
        <v>4027.644386298763</v>
      </c>
    </row>
    <row r="42" spans="1:44" ht="15" customHeight="1" thickBot="1" x14ac:dyDescent="0.3">
      <c r="A42" s="3" t="s">
        <v>15</v>
      </c>
      <c r="B42" s="2">
        <v>20382</v>
      </c>
      <c r="C42" s="2">
        <v>144480</v>
      </c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6"/>
        <v>20382</v>
      </c>
      <c r="M42" s="13">
        <f t="shared" si="26"/>
        <v>144480</v>
      </c>
      <c r="N42" s="14">
        <f>L42+M42</f>
        <v>164862</v>
      </c>
      <c r="P42" s="3" t="s">
        <v>15</v>
      </c>
      <c r="Q42" s="2">
        <v>79</v>
      </c>
      <c r="R42" s="2">
        <v>56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167</v>
      </c>
      <c r="Z42" s="2">
        <v>0</v>
      </c>
      <c r="AA42" s="1">
        <f t="shared" si="27"/>
        <v>246</v>
      </c>
      <c r="AB42" s="13">
        <f t="shared" si="27"/>
        <v>56</v>
      </c>
      <c r="AC42" s="14">
        <f>AA42+AB42</f>
        <v>302</v>
      </c>
      <c r="AE42" s="3" t="s">
        <v>15</v>
      </c>
      <c r="AF42" s="2">
        <f t="shared" si="28"/>
        <v>258</v>
      </c>
      <c r="AG42" s="2">
        <f t="shared" si="28"/>
        <v>2580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82.853658536585371</v>
      </c>
      <c r="AQ42" s="16">
        <f t="shared" si="28"/>
        <v>2580</v>
      </c>
      <c r="AR42" s="14">
        <f t="shared" si="28"/>
        <v>545.9006622516556</v>
      </c>
    </row>
    <row r="43" spans="1:44" ht="15" customHeight="1" thickBot="1" x14ac:dyDescent="0.3">
      <c r="A43" s="4" t="s">
        <v>16</v>
      </c>
      <c r="B43" s="2">
        <f t="shared" ref="B43:K43" si="29">SUM(B39:B42)</f>
        <v>8583558</v>
      </c>
      <c r="C43" s="2">
        <f t="shared" si="29"/>
        <v>27092059.999999996</v>
      </c>
      <c r="D43" s="2">
        <f t="shared" si="29"/>
        <v>259224</v>
      </c>
      <c r="E43" s="2">
        <f t="shared" si="29"/>
        <v>0</v>
      </c>
      <c r="F43" s="2">
        <f t="shared" si="29"/>
        <v>467625</v>
      </c>
      <c r="G43" s="2">
        <f t="shared" si="29"/>
        <v>0</v>
      </c>
      <c r="H43" s="2">
        <f t="shared" si="29"/>
        <v>4327508</v>
      </c>
      <c r="I43" s="2">
        <f t="shared" si="29"/>
        <v>1847030.0000000002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13637915</v>
      </c>
      <c r="M43" s="13">
        <f t="shared" ref="M43" si="31">C43+E43+G43+I43+K43</f>
        <v>28939089.999999996</v>
      </c>
      <c r="N43" s="18">
        <f>L43+M43</f>
        <v>42577005</v>
      </c>
      <c r="P43" s="4" t="s">
        <v>16</v>
      </c>
      <c r="Q43" s="2">
        <f t="shared" ref="Q43:Z43" si="32">SUM(Q39:Q42)</f>
        <v>3455</v>
      </c>
      <c r="R43" s="2">
        <f t="shared" si="32"/>
        <v>4116</v>
      </c>
      <c r="S43" s="2">
        <f t="shared" si="32"/>
        <v>384</v>
      </c>
      <c r="T43" s="2">
        <f t="shared" si="32"/>
        <v>0</v>
      </c>
      <c r="U43" s="2">
        <f t="shared" si="32"/>
        <v>145</v>
      </c>
      <c r="V43" s="2">
        <f t="shared" si="32"/>
        <v>0</v>
      </c>
      <c r="W43" s="2">
        <f t="shared" si="32"/>
        <v>3354</v>
      </c>
      <c r="X43" s="2">
        <f t="shared" si="32"/>
        <v>740</v>
      </c>
      <c r="Y43" s="2">
        <f t="shared" si="32"/>
        <v>2348</v>
      </c>
      <c r="Z43" s="2">
        <f t="shared" si="32"/>
        <v>0</v>
      </c>
      <c r="AA43" s="1">
        <f t="shared" ref="AA43" si="33">Q43+S43+U43+W43+Y43</f>
        <v>9686</v>
      </c>
      <c r="AB43" s="13">
        <f t="shared" ref="AB43" si="34">R43+T43+V43+X43+Z43</f>
        <v>4856</v>
      </c>
      <c r="AC43" s="18">
        <f>AA43+AB43</f>
        <v>14542</v>
      </c>
      <c r="AE43" s="4" t="s">
        <v>16</v>
      </c>
      <c r="AF43" s="2">
        <f t="shared" ref="AF43:AO43" si="35">IFERROR(B43/Q43, "N.A.")</f>
        <v>2484.3872648335746</v>
      </c>
      <c r="AG43" s="2">
        <f t="shared" si="35"/>
        <v>6582.1331389698726</v>
      </c>
      <c r="AH43" s="2">
        <f t="shared" si="35"/>
        <v>675.0625</v>
      </c>
      <c r="AI43" s="2" t="str">
        <f t="shared" si="35"/>
        <v>N.A.</v>
      </c>
      <c r="AJ43" s="2">
        <f t="shared" si="35"/>
        <v>3225</v>
      </c>
      <c r="AK43" s="2" t="str">
        <f t="shared" si="35"/>
        <v>N.A.</v>
      </c>
      <c r="AL43" s="2">
        <f t="shared" si="35"/>
        <v>1290.2528324388788</v>
      </c>
      <c r="AM43" s="2">
        <f t="shared" si="35"/>
        <v>2495.9864864864867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1408.0027875283915</v>
      </c>
      <c r="AQ43" s="16">
        <f t="shared" ref="AQ43" si="37">IFERROR(M43/AB43, "N.A.")</f>
        <v>5959.450164744645</v>
      </c>
      <c r="AR43" s="14">
        <f t="shared" ref="AR43" si="38">IFERROR(N43/AC43, "N.A.")</f>
        <v>2927.8644615596204</v>
      </c>
    </row>
    <row r="44" spans="1:44" ht="15" customHeight="1" thickBot="1" x14ac:dyDescent="0.3">
      <c r="A44" s="5" t="s">
        <v>0</v>
      </c>
      <c r="B44" s="48">
        <f>B43+C43</f>
        <v>35675618</v>
      </c>
      <c r="C44" s="49"/>
      <c r="D44" s="48">
        <f>D43+E43</f>
        <v>259224</v>
      </c>
      <c r="E44" s="49"/>
      <c r="F44" s="48">
        <f>F43+G43</f>
        <v>467625</v>
      </c>
      <c r="G44" s="49"/>
      <c r="H44" s="48">
        <f>H43+I43</f>
        <v>6174538</v>
      </c>
      <c r="I44" s="49"/>
      <c r="J44" s="48">
        <f>J43+K43</f>
        <v>0</v>
      </c>
      <c r="K44" s="49"/>
      <c r="L44" s="48">
        <f>L43+M43</f>
        <v>42577005</v>
      </c>
      <c r="M44" s="50"/>
      <c r="N44" s="19">
        <f>B44+D44+F44+H44+J44</f>
        <v>42577005</v>
      </c>
      <c r="P44" s="5" t="s">
        <v>0</v>
      </c>
      <c r="Q44" s="48">
        <f>Q43+R43</f>
        <v>7571</v>
      </c>
      <c r="R44" s="49"/>
      <c r="S44" s="48">
        <f>S43+T43</f>
        <v>384</v>
      </c>
      <c r="T44" s="49"/>
      <c r="U44" s="48">
        <f>U43+V43</f>
        <v>145</v>
      </c>
      <c r="V44" s="49"/>
      <c r="W44" s="48">
        <f>W43+X43</f>
        <v>4094</v>
      </c>
      <c r="X44" s="49"/>
      <c r="Y44" s="48">
        <f>Y43+Z43</f>
        <v>2348</v>
      </c>
      <c r="Z44" s="49"/>
      <c r="AA44" s="48">
        <f>AA43+AB43</f>
        <v>14542</v>
      </c>
      <c r="AB44" s="50"/>
      <c r="AC44" s="19">
        <f>Q44+S44+U44+W44+Y44</f>
        <v>14542</v>
      </c>
      <c r="AE44" s="5" t="s">
        <v>0</v>
      </c>
      <c r="AF44" s="28">
        <f>IFERROR(B44/Q44,"N.A.")</f>
        <v>4712.1408004226651</v>
      </c>
      <c r="AG44" s="29"/>
      <c r="AH44" s="28">
        <f>IFERROR(D44/S44,"N.A.")</f>
        <v>675.0625</v>
      </c>
      <c r="AI44" s="29"/>
      <c r="AJ44" s="28">
        <f>IFERROR(F44/U44,"N.A.")</f>
        <v>3225</v>
      </c>
      <c r="AK44" s="29"/>
      <c r="AL44" s="28">
        <f>IFERROR(H44/W44,"N.A.")</f>
        <v>1508.1919882755251</v>
      </c>
      <c r="AM44" s="29"/>
      <c r="AN44" s="28">
        <f>IFERROR(J44/Y44,"N.A.")</f>
        <v>0</v>
      </c>
      <c r="AO44" s="29"/>
      <c r="AP44" s="28">
        <f>IFERROR(L44/AA44,"N.A.")</f>
        <v>2927.8644615596204</v>
      </c>
      <c r="AQ44" s="29"/>
      <c r="AR44" s="17">
        <f>IFERROR(N44/AC44, "N.A.")</f>
        <v>2927.8644615596204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4582080</v>
      </c>
      <c r="C15" s="2"/>
      <c r="D15" s="2">
        <v>1728000</v>
      </c>
      <c r="E15" s="2"/>
      <c r="F15" s="2">
        <v>6192000</v>
      </c>
      <c r="G15" s="2"/>
      <c r="H15" s="2">
        <v>7499520</v>
      </c>
      <c r="I15" s="2"/>
      <c r="J15" s="2"/>
      <c r="K15" s="2"/>
      <c r="L15" s="1">
        <f t="shared" ref="L15:M18" si="0">B15+D15+F15+H15+J15</f>
        <v>20001600</v>
      </c>
      <c r="M15" s="13">
        <f t="shared" si="0"/>
        <v>0</v>
      </c>
      <c r="N15" s="14">
        <f>L15+M15</f>
        <v>20001600</v>
      </c>
      <c r="P15" s="3" t="s">
        <v>12</v>
      </c>
      <c r="Q15" s="2">
        <v>1440</v>
      </c>
      <c r="R15" s="2">
        <v>0</v>
      </c>
      <c r="S15" s="2">
        <v>288</v>
      </c>
      <c r="T15" s="2">
        <v>0</v>
      </c>
      <c r="U15" s="2">
        <v>288</v>
      </c>
      <c r="V15" s="2">
        <v>0</v>
      </c>
      <c r="W15" s="2">
        <v>1728</v>
      </c>
      <c r="X15" s="2">
        <v>0</v>
      </c>
      <c r="Y15" s="2">
        <v>0</v>
      </c>
      <c r="Z15" s="2">
        <v>0</v>
      </c>
      <c r="AA15" s="1">
        <f t="shared" ref="AA15:AB18" si="1">Q15+S15+U15+W15+Y15</f>
        <v>3744</v>
      </c>
      <c r="AB15" s="13">
        <f t="shared" si="1"/>
        <v>0</v>
      </c>
      <c r="AC15" s="14">
        <f>AA15+AB15</f>
        <v>3744</v>
      </c>
      <c r="AE15" s="3" t="s">
        <v>12</v>
      </c>
      <c r="AF15" s="2">
        <f t="shared" ref="AF15:AR18" si="2">IFERROR(B15/Q15, "N.A.")</f>
        <v>3182</v>
      </c>
      <c r="AG15" s="2" t="str">
        <f t="shared" si="2"/>
        <v>N.A.</v>
      </c>
      <c r="AH15" s="2">
        <f t="shared" si="2"/>
        <v>6000</v>
      </c>
      <c r="AI15" s="2" t="str">
        <f t="shared" si="2"/>
        <v>N.A.</v>
      </c>
      <c r="AJ15" s="2">
        <f t="shared" si="2"/>
        <v>21500</v>
      </c>
      <c r="AK15" s="2" t="str">
        <f t="shared" si="2"/>
        <v>N.A.</v>
      </c>
      <c r="AL15" s="2">
        <f t="shared" si="2"/>
        <v>4340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5342.3076923076924</v>
      </c>
      <c r="AQ15" s="16" t="str">
        <f t="shared" si="2"/>
        <v>N.A.</v>
      </c>
      <c r="AR15" s="14">
        <f t="shared" si="2"/>
        <v>5342.3076923076924</v>
      </c>
    </row>
    <row r="16" spans="1:44" ht="15" customHeight="1" thickBot="1" x14ac:dyDescent="0.3">
      <c r="A16" s="3" t="s">
        <v>13</v>
      </c>
      <c r="B16" s="2">
        <v>1857600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1857600</v>
      </c>
      <c r="M16" s="13">
        <f t="shared" si="0"/>
        <v>0</v>
      </c>
      <c r="N16" s="14">
        <f>L16+M16</f>
        <v>1857600</v>
      </c>
      <c r="P16" s="3" t="s">
        <v>13</v>
      </c>
      <c r="Q16" s="2">
        <v>288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288</v>
      </c>
      <c r="AB16" s="13">
        <f t="shared" si="1"/>
        <v>0</v>
      </c>
      <c r="AC16" s="14">
        <f>AA16+AB16</f>
        <v>288</v>
      </c>
      <c r="AE16" s="3" t="s">
        <v>13</v>
      </c>
      <c r="AF16" s="2">
        <f t="shared" si="2"/>
        <v>6450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6450</v>
      </c>
      <c r="AQ16" s="16" t="str">
        <f t="shared" si="2"/>
        <v>N.A.</v>
      </c>
      <c r="AR16" s="14">
        <f t="shared" si="2"/>
        <v>6450</v>
      </c>
    </row>
    <row r="17" spans="1:44" ht="15" customHeight="1" thickBot="1" x14ac:dyDescent="0.3">
      <c r="A17" s="3" t="s">
        <v>14</v>
      </c>
      <c r="B17" s="2">
        <v>5528448</v>
      </c>
      <c r="C17" s="2">
        <v>15091200</v>
      </c>
      <c r="D17" s="2">
        <v>1238400</v>
      </c>
      <c r="E17" s="2"/>
      <c r="F17" s="2"/>
      <c r="G17" s="2"/>
      <c r="H17" s="2"/>
      <c r="I17" s="2">
        <v>2476800</v>
      </c>
      <c r="J17" s="2">
        <v>0</v>
      </c>
      <c r="K17" s="2"/>
      <c r="L17" s="1">
        <f t="shared" si="0"/>
        <v>6766848</v>
      </c>
      <c r="M17" s="13">
        <f t="shared" si="0"/>
        <v>17568000</v>
      </c>
      <c r="N17" s="14">
        <f>L17+M17</f>
        <v>24334848</v>
      </c>
      <c r="P17" s="3" t="s">
        <v>14</v>
      </c>
      <c r="Q17" s="2">
        <v>1440</v>
      </c>
      <c r="R17" s="2">
        <v>2880</v>
      </c>
      <c r="S17" s="2">
        <v>288</v>
      </c>
      <c r="T17" s="2">
        <v>0</v>
      </c>
      <c r="U17" s="2">
        <v>0</v>
      </c>
      <c r="V17" s="2">
        <v>0</v>
      </c>
      <c r="W17" s="2">
        <v>0</v>
      </c>
      <c r="X17" s="2">
        <v>288</v>
      </c>
      <c r="Y17" s="2">
        <v>864</v>
      </c>
      <c r="Z17" s="2">
        <v>0</v>
      </c>
      <c r="AA17" s="1">
        <f t="shared" si="1"/>
        <v>2592</v>
      </c>
      <c r="AB17" s="13">
        <f t="shared" si="1"/>
        <v>3168</v>
      </c>
      <c r="AC17" s="14">
        <f>AA17+AB17</f>
        <v>5760</v>
      </c>
      <c r="AE17" s="3" t="s">
        <v>14</v>
      </c>
      <c r="AF17" s="2">
        <f t="shared" si="2"/>
        <v>3839.2</v>
      </c>
      <c r="AG17" s="2">
        <f t="shared" si="2"/>
        <v>5240</v>
      </c>
      <c r="AH17" s="2">
        <f t="shared" si="2"/>
        <v>4300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8600</v>
      </c>
      <c r="AN17" s="2">
        <f t="shared" si="2"/>
        <v>0</v>
      </c>
      <c r="AO17" s="2" t="str">
        <f t="shared" si="2"/>
        <v>N.A.</v>
      </c>
      <c r="AP17" s="15">
        <f t="shared" si="2"/>
        <v>2610.6666666666665</v>
      </c>
      <c r="AQ17" s="16">
        <f t="shared" si="2"/>
        <v>5545.454545454545</v>
      </c>
      <c r="AR17" s="14">
        <f t="shared" si="2"/>
        <v>4224.8</v>
      </c>
    </row>
    <row r="18" spans="1:44" ht="15" customHeight="1" thickBot="1" x14ac:dyDescent="0.3">
      <c r="A18" s="3" t="s">
        <v>15</v>
      </c>
      <c r="B18" s="2">
        <v>3519360</v>
      </c>
      <c r="C18" s="2"/>
      <c r="D18" s="2"/>
      <c r="E18" s="2"/>
      <c r="F18" s="2"/>
      <c r="G18" s="2">
        <v>2600640</v>
      </c>
      <c r="H18" s="2"/>
      <c r="I18" s="2"/>
      <c r="J18" s="2"/>
      <c r="K18" s="2"/>
      <c r="L18" s="1">
        <f t="shared" si="0"/>
        <v>3519360</v>
      </c>
      <c r="M18" s="13">
        <f t="shared" si="0"/>
        <v>2600640</v>
      </c>
      <c r="N18" s="14">
        <f>L18+M18</f>
        <v>6120000</v>
      </c>
      <c r="P18" s="3" t="s">
        <v>15</v>
      </c>
      <c r="Q18" s="2">
        <v>864</v>
      </c>
      <c r="R18" s="2">
        <v>0</v>
      </c>
      <c r="S18" s="2">
        <v>0</v>
      </c>
      <c r="T18" s="2">
        <v>0</v>
      </c>
      <c r="U18" s="2">
        <v>0</v>
      </c>
      <c r="V18" s="2">
        <v>576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864</v>
      </c>
      <c r="AB18" s="13">
        <f t="shared" si="1"/>
        <v>576</v>
      </c>
      <c r="AC18" s="18">
        <f>AA18+AB18</f>
        <v>1440</v>
      </c>
      <c r="AE18" s="3" t="s">
        <v>15</v>
      </c>
      <c r="AF18" s="2">
        <f t="shared" si="2"/>
        <v>4073.3333333333335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4515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4073.3333333333335</v>
      </c>
      <c r="AQ18" s="16">
        <f t="shared" si="2"/>
        <v>4515</v>
      </c>
      <c r="AR18" s="14">
        <f t="shared" si="2"/>
        <v>4250</v>
      </c>
    </row>
    <row r="19" spans="1:44" ht="15" customHeight="1" thickBot="1" x14ac:dyDescent="0.3">
      <c r="A19" s="4" t="s">
        <v>16</v>
      </c>
      <c r="B19" s="2">
        <f t="shared" ref="B19:K19" si="3">SUM(B15:B18)</f>
        <v>15487488</v>
      </c>
      <c r="C19" s="2">
        <f t="shared" si="3"/>
        <v>15091200</v>
      </c>
      <c r="D19" s="2">
        <f t="shared" si="3"/>
        <v>2966400</v>
      </c>
      <c r="E19" s="2">
        <f t="shared" si="3"/>
        <v>0</v>
      </c>
      <c r="F19" s="2">
        <f t="shared" si="3"/>
        <v>6192000</v>
      </c>
      <c r="G19" s="2">
        <f t="shared" si="3"/>
        <v>2600640</v>
      </c>
      <c r="H19" s="2">
        <f t="shared" si="3"/>
        <v>7499520</v>
      </c>
      <c r="I19" s="2">
        <f t="shared" si="3"/>
        <v>2476800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32145408</v>
      </c>
      <c r="M19" s="13">
        <f t="shared" ref="M19" si="5">C19+E19+G19+I19+K19</f>
        <v>20168640</v>
      </c>
      <c r="N19" s="18">
        <f>L19+M19</f>
        <v>52314048</v>
      </c>
      <c r="P19" s="4" t="s">
        <v>16</v>
      </c>
      <c r="Q19" s="2">
        <f t="shared" ref="Q19:Z19" si="6">SUM(Q15:Q18)</f>
        <v>4032</v>
      </c>
      <c r="R19" s="2">
        <f t="shared" si="6"/>
        <v>2880</v>
      </c>
      <c r="S19" s="2">
        <f t="shared" si="6"/>
        <v>576</v>
      </c>
      <c r="T19" s="2">
        <f t="shared" si="6"/>
        <v>0</v>
      </c>
      <c r="U19" s="2">
        <f t="shared" si="6"/>
        <v>288</v>
      </c>
      <c r="V19" s="2">
        <f t="shared" si="6"/>
        <v>576</v>
      </c>
      <c r="W19" s="2">
        <f t="shared" si="6"/>
        <v>1728</v>
      </c>
      <c r="X19" s="2">
        <f t="shared" si="6"/>
        <v>288</v>
      </c>
      <c r="Y19" s="2">
        <f t="shared" si="6"/>
        <v>864</v>
      </c>
      <c r="Z19" s="2">
        <f t="shared" si="6"/>
        <v>0</v>
      </c>
      <c r="AA19" s="1">
        <f t="shared" ref="AA19" si="7">Q19+S19+U19+W19+Y19</f>
        <v>7488</v>
      </c>
      <c r="AB19" s="13">
        <f t="shared" ref="AB19" si="8">R19+T19+V19+X19+Z19</f>
        <v>3744</v>
      </c>
      <c r="AC19" s="14">
        <f>AA19+AB19</f>
        <v>11232</v>
      </c>
      <c r="AE19" s="4" t="s">
        <v>16</v>
      </c>
      <c r="AF19" s="2">
        <f t="shared" ref="AF19:AO19" si="9">IFERROR(B19/Q19, "N.A.")</f>
        <v>3841.1428571428573</v>
      </c>
      <c r="AG19" s="2">
        <f t="shared" si="9"/>
        <v>5240</v>
      </c>
      <c r="AH19" s="2">
        <f t="shared" si="9"/>
        <v>5150</v>
      </c>
      <c r="AI19" s="2" t="str">
        <f t="shared" si="9"/>
        <v>N.A.</v>
      </c>
      <c r="AJ19" s="2">
        <f t="shared" si="9"/>
        <v>21500</v>
      </c>
      <c r="AK19" s="2">
        <f t="shared" si="9"/>
        <v>4515</v>
      </c>
      <c r="AL19" s="2">
        <f t="shared" si="9"/>
        <v>4340</v>
      </c>
      <c r="AM19" s="2">
        <f t="shared" si="9"/>
        <v>8600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4292.9230769230771</v>
      </c>
      <c r="AQ19" s="16">
        <f t="shared" ref="AQ19" si="11">IFERROR(M19/AB19, "N.A.")</f>
        <v>5386.9230769230771</v>
      </c>
      <c r="AR19" s="14">
        <f t="shared" ref="AR19" si="12">IFERROR(N19/AC19, "N.A.")</f>
        <v>4657.5897435897432</v>
      </c>
    </row>
    <row r="20" spans="1:44" ht="15" customHeight="1" thickBot="1" x14ac:dyDescent="0.3">
      <c r="A20" s="5" t="s">
        <v>0</v>
      </c>
      <c r="B20" s="48">
        <f>B19+C19</f>
        <v>30578688</v>
      </c>
      <c r="C20" s="49"/>
      <c r="D20" s="48">
        <f>D19+E19</f>
        <v>2966400</v>
      </c>
      <c r="E20" s="49"/>
      <c r="F20" s="48">
        <f>F19+G19</f>
        <v>8792640</v>
      </c>
      <c r="G20" s="49"/>
      <c r="H20" s="48">
        <f>H19+I19</f>
        <v>9976320</v>
      </c>
      <c r="I20" s="49"/>
      <c r="J20" s="48">
        <f>J19+K19</f>
        <v>0</v>
      </c>
      <c r="K20" s="49"/>
      <c r="L20" s="48">
        <f>L19+M19</f>
        <v>52314048</v>
      </c>
      <c r="M20" s="50"/>
      <c r="N20" s="19">
        <f>B20+D20+F20+H20+J20</f>
        <v>52314048</v>
      </c>
      <c r="P20" s="5" t="s">
        <v>0</v>
      </c>
      <c r="Q20" s="48">
        <f>Q19+R19</f>
        <v>6912</v>
      </c>
      <c r="R20" s="49"/>
      <c r="S20" s="48">
        <f>S19+T19</f>
        <v>576</v>
      </c>
      <c r="T20" s="49"/>
      <c r="U20" s="48">
        <f>U19+V19</f>
        <v>864</v>
      </c>
      <c r="V20" s="49"/>
      <c r="W20" s="48">
        <f>W19+X19</f>
        <v>2016</v>
      </c>
      <c r="X20" s="49"/>
      <c r="Y20" s="48">
        <f>Y19+Z19</f>
        <v>864</v>
      </c>
      <c r="Z20" s="49"/>
      <c r="AA20" s="48">
        <f>AA19+AB19</f>
        <v>11232</v>
      </c>
      <c r="AB20" s="49"/>
      <c r="AC20" s="20">
        <f>Q20+S20+U20+W20+Y20</f>
        <v>11232</v>
      </c>
      <c r="AE20" s="5" t="s">
        <v>0</v>
      </c>
      <c r="AF20" s="28">
        <f>IFERROR(B20/Q20,"N.A.")</f>
        <v>4424</v>
      </c>
      <c r="AG20" s="29"/>
      <c r="AH20" s="28">
        <f>IFERROR(D20/S20,"N.A.")</f>
        <v>5150</v>
      </c>
      <c r="AI20" s="29"/>
      <c r="AJ20" s="28">
        <f>IFERROR(F20/U20,"N.A.")</f>
        <v>10176.666666666666</v>
      </c>
      <c r="AK20" s="29"/>
      <c r="AL20" s="28">
        <f>IFERROR(H20/W20,"N.A.")</f>
        <v>4948.5714285714284</v>
      </c>
      <c r="AM20" s="29"/>
      <c r="AN20" s="28">
        <f>IFERROR(J20/Y20,"N.A.")</f>
        <v>0</v>
      </c>
      <c r="AO20" s="29"/>
      <c r="AP20" s="28">
        <f>IFERROR(L20/AA20,"N.A.")</f>
        <v>4657.5897435897432</v>
      </c>
      <c r="AQ20" s="29"/>
      <c r="AR20" s="17">
        <f>IFERROR(N20/AC20, "N.A.")</f>
        <v>4657.5897435897432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1981440</v>
      </c>
      <c r="C27" s="2"/>
      <c r="D27" s="2">
        <v>1728000</v>
      </c>
      <c r="E27" s="2"/>
      <c r="F27" s="2">
        <v>6192000</v>
      </c>
      <c r="G27" s="2"/>
      <c r="H27" s="2">
        <v>4334400</v>
      </c>
      <c r="I27" s="2"/>
      <c r="J27" s="2"/>
      <c r="K27" s="2"/>
      <c r="L27" s="1">
        <f t="shared" ref="L27:M30" si="13">B27+D27+F27+H27+J27</f>
        <v>14235840</v>
      </c>
      <c r="M27" s="13">
        <f t="shared" si="13"/>
        <v>0</v>
      </c>
      <c r="N27" s="14">
        <f>L27+M27</f>
        <v>14235840</v>
      </c>
      <c r="P27" s="3" t="s">
        <v>12</v>
      </c>
      <c r="Q27" s="2">
        <v>576</v>
      </c>
      <c r="R27" s="2">
        <v>0</v>
      </c>
      <c r="S27" s="2">
        <v>288</v>
      </c>
      <c r="T27" s="2">
        <v>0</v>
      </c>
      <c r="U27" s="2">
        <v>288</v>
      </c>
      <c r="V27" s="2">
        <v>0</v>
      </c>
      <c r="W27" s="2">
        <v>576</v>
      </c>
      <c r="X27" s="2">
        <v>0</v>
      </c>
      <c r="Y27" s="2">
        <v>0</v>
      </c>
      <c r="Z27" s="2">
        <v>0</v>
      </c>
      <c r="AA27" s="1">
        <f t="shared" ref="AA27:AB30" si="14">Q27+S27+U27+W27+Y27</f>
        <v>1728</v>
      </c>
      <c r="AB27" s="13">
        <f t="shared" si="14"/>
        <v>0</v>
      </c>
      <c r="AC27" s="14">
        <f>AA27+AB27</f>
        <v>1728</v>
      </c>
      <c r="AE27" s="3" t="s">
        <v>12</v>
      </c>
      <c r="AF27" s="2">
        <f t="shared" ref="AF27:AR30" si="15">IFERROR(B27/Q27, "N.A.")</f>
        <v>3440</v>
      </c>
      <c r="AG27" s="2" t="str">
        <f t="shared" si="15"/>
        <v>N.A.</v>
      </c>
      <c r="AH27" s="2">
        <f t="shared" si="15"/>
        <v>6000</v>
      </c>
      <c r="AI27" s="2" t="str">
        <f t="shared" si="15"/>
        <v>N.A.</v>
      </c>
      <c r="AJ27" s="2">
        <f t="shared" si="15"/>
        <v>21500</v>
      </c>
      <c r="AK27" s="2" t="str">
        <f t="shared" si="15"/>
        <v>N.A.</v>
      </c>
      <c r="AL27" s="2">
        <f t="shared" si="15"/>
        <v>7525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8238.3333333333339</v>
      </c>
      <c r="AQ27" s="16" t="str">
        <f t="shared" si="15"/>
        <v>N.A.</v>
      </c>
      <c r="AR27" s="14">
        <f t="shared" si="15"/>
        <v>8238.3333333333339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5528448</v>
      </c>
      <c r="C29" s="2">
        <v>11692800</v>
      </c>
      <c r="D29" s="2">
        <v>1238400</v>
      </c>
      <c r="E29" s="2"/>
      <c r="F29" s="2"/>
      <c r="G29" s="2"/>
      <c r="H29" s="2"/>
      <c r="I29" s="2">
        <v>2476800</v>
      </c>
      <c r="J29" s="2">
        <v>0</v>
      </c>
      <c r="K29" s="2"/>
      <c r="L29" s="1">
        <f t="shared" si="13"/>
        <v>6766848</v>
      </c>
      <c r="M29" s="13">
        <f t="shared" si="13"/>
        <v>14169600</v>
      </c>
      <c r="N29" s="14">
        <f>L29+M29</f>
        <v>20936448</v>
      </c>
      <c r="P29" s="3" t="s">
        <v>14</v>
      </c>
      <c r="Q29" s="2">
        <v>1440</v>
      </c>
      <c r="R29" s="2">
        <v>2304</v>
      </c>
      <c r="S29" s="2">
        <v>288</v>
      </c>
      <c r="T29" s="2">
        <v>0</v>
      </c>
      <c r="U29" s="2">
        <v>0</v>
      </c>
      <c r="V29" s="2">
        <v>0</v>
      </c>
      <c r="W29" s="2">
        <v>0</v>
      </c>
      <c r="X29" s="2">
        <v>288</v>
      </c>
      <c r="Y29" s="2">
        <v>288</v>
      </c>
      <c r="Z29" s="2">
        <v>0</v>
      </c>
      <c r="AA29" s="1">
        <f t="shared" si="14"/>
        <v>2016</v>
      </c>
      <c r="AB29" s="13">
        <f t="shared" si="14"/>
        <v>2592</v>
      </c>
      <c r="AC29" s="14">
        <f>AA29+AB29</f>
        <v>4608</v>
      </c>
      <c r="AE29" s="3" t="s">
        <v>14</v>
      </c>
      <c r="AF29" s="2">
        <f t="shared" si="15"/>
        <v>3839.2</v>
      </c>
      <c r="AG29" s="2">
        <f t="shared" si="15"/>
        <v>5075</v>
      </c>
      <c r="AH29" s="2">
        <f t="shared" si="15"/>
        <v>4300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8600</v>
      </c>
      <c r="AN29" s="2">
        <f t="shared" si="15"/>
        <v>0</v>
      </c>
      <c r="AO29" s="2" t="str">
        <f t="shared" si="15"/>
        <v>N.A.</v>
      </c>
      <c r="AP29" s="15">
        <f t="shared" si="15"/>
        <v>3356.5714285714284</v>
      </c>
      <c r="AQ29" s="16">
        <f t="shared" si="15"/>
        <v>5466.666666666667</v>
      </c>
      <c r="AR29" s="14">
        <f t="shared" si="15"/>
        <v>4543.5</v>
      </c>
    </row>
    <row r="30" spans="1:44" ht="15" customHeight="1" thickBot="1" x14ac:dyDescent="0.3">
      <c r="A30" s="3" t="s">
        <v>15</v>
      </c>
      <c r="B30" s="2">
        <v>3519360</v>
      </c>
      <c r="C30" s="2"/>
      <c r="D30" s="2"/>
      <c r="E30" s="2"/>
      <c r="F30" s="2"/>
      <c r="G30" s="2">
        <v>2600640</v>
      </c>
      <c r="H30" s="2"/>
      <c r="I30" s="2"/>
      <c r="J30" s="2"/>
      <c r="K30" s="2"/>
      <c r="L30" s="1">
        <f t="shared" si="13"/>
        <v>3519360</v>
      </c>
      <c r="M30" s="13">
        <f t="shared" si="13"/>
        <v>2600640</v>
      </c>
      <c r="N30" s="14">
        <f>L30+M30</f>
        <v>6120000</v>
      </c>
      <c r="P30" s="3" t="s">
        <v>15</v>
      </c>
      <c r="Q30" s="2">
        <v>864</v>
      </c>
      <c r="R30" s="2">
        <v>0</v>
      </c>
      <c r="S30" s="2">
        <v>0</v>
      </c>
      <c r="T30" s="2">
        <v>0</v>
      </c>
      <c r="U30" s="2">
        <v>0</v>
      </c>
      <c r="V30" s="2">
        <v>576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864</v>
      </c>
      <c r="AB30" s="13">
        <f t="shared" si="14"/>
        <v>576</v>
      </c>
      <c r="AC30" s="18">
        <f>AA30+AB30</f>
        <v>1440</v>
      </c>
      <c r="AE30" s="3" t="s">
        <v>15</v>
      </c>
      <c r="AF30" s="2">
        <f t="shared" si="15"/>
        <v>4073.3333333333335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4515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4073.3333333333335</v>
      </c>
      <c r="AQ30" s="16">
        <f t="shared" si="15"/>
        <v>4515</v>
      </c>
      <c r="AR30" s="14">
        <f t="shared" si="15"/>
        <v>4250</v>
      </c>
    </row>
    <row r="31" spans="1:44" ht="15" customHeight="1" thickBot="1" x14ac:dyDescent="0.3">
      <c r="A31" s="4" t="s">
        <v>16</v>
      </c>
      <c r="B31" s="2">
        <f t="shared" ref="B31:K31" si="16">SUM(B27:B30)</f>
        <v>11029248</v>
      </c>
      <c r="C31" s="2">
        <f t="shared" si="16"/>
        <v>11692800</v>
      </c>
      <c r="D31" s="2">
        <f t="shared" si="16"/>
        <v>2966400</v>
      </c>
      <c r="E31" s="2">
        <f t="shared" si="16"/>
        <v>0</v>
      </c>
      <c r="F31" s="2">
        <f t="shared" si="16"/>
        <v>6192000</v>
      </c>
      <c r="G31" s="2">
        <f t="shared" si="16"/>
        <v>2600640</v>
      </c>
      <c r="H31" s="2">
        <f t="shared" si="16"/>
        <v>4334400</v>
      </c>
      <c r="I31" s="2">
        <f t="shared" si="16"/>
        <v>2476800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24522048</v>
      </c>
      <c r="M31" s="13">
        <f t="shared" ref="M31" si="18">C31+E31+G31+I31+K31</f>
        <v>16770240</v>
      </c>
      <c r="N31" s="18">
        <f>L31+M31</f>
        <v>41292288</v>
      </c>
      <c r="P31" s="4" t="s">
        <v>16</v>
      </c>
      <c r="Q31" s="2">
        <f t="shared" ref="Q31:Z31" si="19">SUM(Q27:Q30)</f>
        <v>2880</v>
      </c>
      <c r="R31" s="2">
        <f t="shared" si="19"/>
        <v>2304</v>
      </c>
      <c r="S31" s="2">
        <f t="shared" si="19"/>
        <v>576</v>
      </c>
      <c r="T31" s="2">
        <f t="shared" si="19"/>
        <v>0</v>
      </c>
      <c r="U31" s="2">
        <f t="shared" si="19"/>
        <v>288</v>
      </c>
      <c r="V31" s="2">
        <f t="shared" si="19"/>
        <v>576</v>
      </c>
      <c r="W31" s="2">
        <f t="shared" si="19"/>
        <v>576</v>
      </c>
      <c r="X31" s="2">
        <f t="shared" si="19"/>
        <v>288</v>
      </c>
      <c r="Y31" s="2">
        <f t="shared" si="19"/>
        <v>288</v>
      </c>
      <c r="Z31" s="2">
        <f t="shared" si="19"/>
        <v>0</v>
      </c>
      <c r="AA31" s="1">
        <f t="shared" ref="AA31" si="20">Q31+S31+U31+W31+Y31</f>
        <v>4608</v>
      </c>
      <c r="AB31" s="13">
        <f t="shared" ref="AB31" si="21">R31+T31+V31+X31+Z31</f>
        <v>3168</v>
      </c>
      <c r="AC31" s="14">
        <f>AA31+AB31</f>
        <v>7776</v>
      </c>
      <c r="AE31" s="4" t="s">
        <v>16</v>
      </c>
      <c r="AF31" s="2">
        <f t="shared" ref="AF31:AO31" si="22">IFERROR(B31/Q31, "N.A.")</f>
        <v>3829.6</v>
      </c>
      <c r="AG31" s="2">
        <f t="shared" si="22"/>
        <v>5075</v>
      </c>
      <c r="AH31" s="2">
        <f t="shared" si="22"/>
        <v>5150</v>
      </c>
      <c r="AI31" s="2" t="str">
        <f t="shared" si="22"/>
        <v>N.A.</v>
      </c>
      <c r="AJ31" s="2">
        <f t="shared" si="22"/>
        <v>21500</v>
      </c>
      <c r="AK31" s="2">
        <f t="shared" si="22"/>
        <v>4515</v>
      </c>
      <c r="AL31" s="2">
        <f t="shared" si="22"/>
        <v>7525</v>
      </c>
      <c r="AM31" s="2">
        <f t="shared" si="22"/>
        <v>8600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5321.625</v>
      </c>
      <c r="AQ31" s="16">
        <f t="shared" ref="AQ31" si="24">IFERROR(M31/AB31, "N.A.")</f>
        <v>5293.636363636364</v>
      </c>
      <c r="AR31" s="14">
        <f t="shared" ref="AR31" si="25">IFERROR(N31/AC31, "N.A.")</f>
        <v>5310.2222222222226</v>
      </c>
    </row>
    <row r="32" spans="1:44" ht="15" customHeight="1" thickBot="1" x14ac:dyDescent="0.3">
      <c r="A32" s="5" t="s">
        <v>0</v>
      </c>
      <c r="B32" s="48">
        <f>B31+C31</f>
        <v>22722048</v>
      </c>
      <c r="C32" s="49"/>
      <c r="D32" s="48">
        <f>D31+E31</f>
        <v>2966400</v>
      </c>
      <c r="E32" s="49"/>
      <c r="F32" s="48">
        <f>F31+G31</f>
        <v>8792640</v>
      </c>
      <c r="G32" s="49"/>
      <c r="H32" s="48">
        <f>H31+I31</f>
        <v>6811200</v>
      </c>
      <c r="I32" s="49"/>
      <c r="J32" s="48">
        <f>J31+K31</f>
        <v>0</v>
      </c>
      <c r="K32" s="49"/>
      <c r="L32" s="48">
        <f>L31+M31</f>
        <v>41292288</v>
      </c>
      <c r="M32" s="50"/>
      <c r="N32" s="19">
        <f>B32+D32+F32+H32+J32</f>
        <v>41292288</v>
      </c>
      <c r="P32" s="5" t="s">
        <v>0</v>
      </c>
      <c r="Q32" s="48">
        <f>Q31+R31</f>
        <v>5184</v>
      </c>
      <c r="R32" s="49"/>
      <c r="S32" s="48">
        <f>S31+T31</f>
        <v>576</v>
      </c>
      <c r="T32" s="49"/>
      <c r="U32" s="48">
        <f>U31+V31</f>
        <v>864</v>
      </c>
      <c r="V32" s="49"/>
      <c r="W32" s="48">
        <f>W31+X31</f>
        <v>864</v>
      </c>
      <c r="X32" s="49"/>
      <c r="Y32" s="48">
        <f>Y31+Z31</f>
        <v>288</v>
      </c>
      <c r="Z32" s="49"/>
      <c r="AA32" s="48">
        <f>AA31+AB31</f>
        <v>7776</v>
      </c>
      <c r="AB32" s="49"/>
      <c r="AC32" s="20">
        <f>Q32+S32+U32+W32+Y32</f>
        <v>7776</v>
      </c>
      <c r="AE32" s="5" t="s">
        <v>0</v>
      </c>
      <c r="AF32" s="28">
        <f>IFERROR(B32/Q32,"N.A.")</f>
        <v>4383.1111111111113</v>
      </c>
      <c r="AG32" s="29"/>
      <c r="AH32" s="28">
        <f>IFERROR(D32/S32,"N.A.")</f>
        <v>5150</v>
      </c>
      <c r="AI32" s="29"/>
      <c r="AJ32" s="28">
        <f>IFERROR(F32/U32,"N.A.")</f>
        <v>10176.666666666666</v>
      </c>
      <c r="AK32" s="29"/>
      <c r="AL32" s="28">
        <f>IFERROR(H32/W32,"N.A.")</f>
        <v>7883.333333333333</v>
      </c>
      <c r="AM32" s="29"/>
      <c r="AN32" s="28">
        <f>IFERROR(J32/Y32,"N.A.")</f>
        <v>0</v>
      </c>
      <c r="AO32" s="29"/>
      <c r="AP32" s="28">
        <f>IFERROR(L32/AA32,"N.A.")</f>
        <v>5310.2222222222226</v>
      </c>
      <c r="AQ32" s="29"/>
      <c r="AR32" s="17">
        <f>IFERROR(N32/AC32, "N.A.")</f>
        <v>5310.2222222222226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2600640</v>
      </c>
      <c r="C39" s="2"/>
      <c r="D39" s="2"/>
      <c r="E39" s="2"/>
      <c r="F39" s="2"/>
      <c r="G39" s="2"/>
      <c r="H39" s="2">
        <v>3165120</v>
      </c>
      <c r="I39" s="2"/>
      <c r="J39" s="2"/>
      <c r="K39" s="2"/>
      <c r="L39" s="1">
        <f t="shared" ref="L39:M42" si="26">B39+D39+F39+H39+J39</f>
        <v>5765760</v>
      </c>
      <c r="M39" s="13">
        <f t="shared" si="26"/>
        <v>0</v>
      </c>
      <c r="N39" s="14">
        <f>L39+M39</f>
        <v>5765760</v>
      </c>
      <c r="P39" s="3" t="s">
        <v>12</v>
      </c>
      <c r="Q39" s="2">
        <v>864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1152</v>
      </c>
      <c r="X39" s="2">
        <v>0</v>
      </c>
      <c r="Y39" s="2">
        <v>0</v>
      </c>
      <c r="Z39" s="2">
        <v>0</v>
      </c>
      <c r="AA39" s="1">
        <f t="shared" ref="AA39:AB42" si="27">Q39+S39+U39+W39+Y39</f>
        <v>2016</v>
      </c>
      <c r="AB39" s="13">
        <f t="shared" si="27"/>
        <v>0</v>
      </c>
      <c r="AC39" s="14">
        <f>AA39+AB39</f>
        <v>2016</v>
      </c>
      <c r="AE39" s="3" t="s">
        <v>12</v>
      </c>
      <c r="AF39" s="2">
        <f t="shared" ref="AF39:AR42" si="28">IFERROR(B39/Q39, "N.A.")</f>
        <v>3010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2747.5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2860</v>
      </c>
      <c r="AQ39" s="16" t="str">
        <f t="shared" si="28"/>
        <v>N.A.</v>
      </c>
      <c r="AR39" s="14">
        <f t="shared" si="28"/>
        <v>2860</v>
      </c>
    </row>
    <row r="40" spans="1:44" ht="15" customHeight="1" thickBot="1" x14ac:dyDescent="0.3">
      <c r="A40" s="3" t="s">
        <v>13</v>
      </c>
      <c r="B40" s="2">
        <v>1857600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1857600</v>
      </c>
      <c r="M40" s="13">
        <f t="shared" si="26"/>
        <v>0</v>
      </c>
      <c r="N40" s="14">
        <f>L40+M40</f>
        <v>1857600</v>
      </c>
      <c r="P40" s="3" t="s">
        <v>13</v>
      </c>
      <c r="Q40" s="2">
        <v>288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288</v>
      </c>
      <c r="AB40" s="13">
        <f t="shared" si="27"/>
        <v>0</v>
      </c>
      <c r="AC40" s="14">
        <f>AA40+AB40</f>
        <v>288</v>
      </c>
      <c r="AE40" s="3" t="s">
        <v>13</v>
      </c>
      <c r="AF40" s="2">
        <f t="shared" si="28"/>
        <v>6450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6450</v>
      </c>
      <c r="AQ40" s="16" t="str">
        <f t="shared" si="28"/>
        <v>N.A.</v>
      </c>
      <c r="AR40" s="14">
        <f t="shared" si="28"/>
        <v>6450</v>
      </c>
    </row>
    <row r="41" spans="1:44" ht="15" customHeight="1" thickBot="1" x14ac:dyDescent="0.3">
      <c r="A41" s="3" t="s">
        <v>14</v>
      </c>
      <c r="B41" s="2"/>
      <c r="C41" s="2">
        <v>3398400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6"/>
        <v>0</v>
      </c>
      <c r="M41" s="13">
        <f t="shared" si="26"/>
        <v>3398400</v>
      </c>
      <c r="N41" s="14">
        <f>L41+M41</f>
        <v>3398400</v>
      </c>
      <c r="P41" s="3" t="s">
        <v>14</v>
      </c>
      <c r="Q41" s="2">
        <v>0</v>
      </c>
      <c r="R41" s="2">
        <v>576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576</v>
      </c>
      <c r="Z41" s="2">
        <v>0</v>
      </c>
      <c r="AA41" s="1">
        <f t="shared" si="27"/>
        <v>576</v>
      </c>
      <c r="AB41" s="13">
        <f t="shared" si="27"/>
        <v>576</v>
      </c>
      <c r="AC41" s="14">
        <f>AA41+AB41</f>
        <v>1152</v>
      </c>
      <c r="AE41" s="3" t="s">
        <v>14</v>
      </c>
      <c r="AF41" s="2" t="str">
        <f t="shared" si="28"/>
        <v>N.A.</v>
      </c>
      <c r="AG41" s="2">
        <f t="shared" si="28"/>
        <v>5900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 t="str">
        <f t="shared" si="28"/>
        <v>N.A.</v>
      </c>
      <c r="AN41" s="2">
        <f t="shared" si="28"/>
        <v>0</v>
      </c>
      <c r="AO41" s="2" t="str">
        <f t="shared" si="28"/>
        <v>N.A.</v>
      </c>
      <c r="AP41" s="15">
        <f t="shared" si="28"/>
        <v>0</v>
      </c>
      <c r="AQ41" s="16">
        <f t="shared" si="28"/>
        <v>5900</v>
      </c>
      <c r="AR41" s="14">
        <f t="shared" si="28"/>
        <v>2950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4458240</v>
      </c>
      <c r="C43" s="2">
        <f t="shared" si="29"/>
        <v>3398400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3165120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7623360</v>
      </c>
      <c r="M43" s="13">
        <f t="shared" ref="M43" si="31">C43+E43+G43+I43+K43</f>
        <v>3398400</v>
      </c>
      <c r="N43" s="18">
        <f>L43+M43</f>
        <v>11021760</v>
      </c>
      <c r="P43" s="4" t="s">
        <v>16</v>
      </c>
      <c r="Q43" s="2">
        <f t="shared" ref="Q43:Z43" si="32">SUM(Q39:Q42)</f>
        <v>1152</v>
      </c>
      <c r="R43" s="2">
        <f t="shared" si="32"/>
        <v>576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1152</v>
      </c>
      <c r="X43" s="2">
        <f t="shared" si="32"/>
        <v>0</v>
      </c>
      <c r="Y43" s="2">
        <f t="shared" si="32"/>
        <v>576</v>
      </c>
      <c r="Z43" s="2">
        <f t="shared" si="32"/>
        <v>0</v>
      </c>
      <c r="AA43" s="1">
        <f t="shared" ref="AA43" si="33">Q43+S43+U43+W43+Y43</f>
        <v>2880</v>
      </c>
      <c r="AB43" s="13">
        <f t="shared" ref="AB43" si="34">R43+T43+V43+X43+Z43</f>
        <v>576</v>
      </c>
      <c r="AC43" s="18">
        <f>AA43+AB43</f>
        <v>3456</v>
      </c>
      <c r="AE43" s="4" t="s">
        <v>16</v>
      </c>
      <c r="AF43" s="2">
        <f t="shared" ref="AF43:AO43" si="35">IFERROR(B43/Q43, "N.A.")</f>
        <v>3870</v>
      </c>
      <c r="AG43" s="2">
        <f t="shared" si="35"/>
        <v>5900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2747.5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2647</v>
      </c>
      <c r="AQ43" s="16">
        <f t="shared" ref="AQ43" si="37">IFERROR(M43/AB43, "N.A.")</f>
        <v>5900</v>
      </c>
      <c r="AR43" s="14">
        <f t="shared" ref="AR43" si="38">IFERROR(N43/AC43, "N.A.")</f>
        <v>3189.1666666666665</v>
      </c>
    </row>
    <row r="44" spans="1:44" ht="15" customHeight="1" thickBot="1" x14ac:dyDescent="0.3">
      <c r="A44" s="5" t="s">
        <v>0</v>
      </c>
      <c r="B44" s="48">
        <f>B43+C43</f>
        <v>7856640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3165120</v>
      </c>
      <c r="I44" s="49"/>
      <c r="J44" s="48">
        <f>J43+K43</f>
        <v>0</v>
      </c>
      <c r="K44" s="49"/>
      <c r="L44" s="48">
        <f>L43+M43</f>
        <v>11021760</v>
      </c>
      <c r="M44" s="50"/>
      <c r="N44" s="19">
        <f>B44+D44+F44+H44+J44</f>
        <v>11021760</v>
      </c>
      <c r="P44" s="5" t="s">
        <v>0</v>
      </c>
      <c r="Q44" s="48">
        <f>Q43+R43</f>
        <v>1728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1152</v>
      </c>
      <c r="X44" s="49"/>
      <c r="Y44" s="48">
        <f>Y43+Z43</f>
        <v>576</v>
      </c>
      <c r="Z44" s="49"/>
      <c r="AA44" s="48">
        <f>AA43+AB43</f>
        <v>3456</v>
      </c>
      <c r="AB44" s="50"/>
      <c r="AC44" s="19">
        <f>Q44+S44+U44+W44+Y44</f>
        <v>3456</v>
      </c>
      <c r="AE44" s="5" t="s">
        <v>0</v>
      </c>
      <c r="AF44" s="28">
        <f>IFERROR(B44/Q44,"N.A.")</f>
        <v>4546.666666666667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>
        <f>IFERROR(H44/W44,"N.A.")</f>
        <v>2747.5</v>
      </c>
      <c r="AM44" s="29"/>
      <c r="AN44" s="28">
        <f>IFERROR(J44/Y44,"N.A.")</f>
        <v>0</v>
      </c>
      <c r="AO44" s="29"/>
      <c r="AP44" s="28">
        <f>IFERROR(L44/AA44,"N.A.")</f>
        <v>3189.1666666666665</v>
      </c>
      <c r="AQ44" s="29"/>
      <c r="AR44" s="17">
        <f>IFERROR(N44/AC44, "N.A.")</f>
        <v>3189.1666666666665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26330533</v>
      </c>
      <c r="C15" s="2"/>
      <c r="D15" s="2">
        <v>15165844.000000004</v>
      </c>
      <c r="E15" s="2"/>
      <c r="F15" s="2">
        <v>30722873.999999993</v>
      </c>
      <c r="G15" s="2"/>
      <c r="H15" s="2">
        <v>54354860.000000007</v>
      </c>
      <c r="I15" s="2"/>
      <c r="J15" s="2">
        <v>0</v>
      </c>
      <c r="K15" s="2"/>
      <c r="L15" s="1">
        <f t="shared" ref="L15:M18" si="0">B15+D15+F15+H15+J15</f>
        <v>126574111</v>
      </c>
      <c r="M15" s="13">
        <f t="shared" si="0"/>
        <v>0</v>
      </c>
      <c r="N15" s="14">
        <f>L15+M15</f>
        <v>126574111</v>
      </c>
      <c r="P15" s="3" t="s">
        <v>12</v>
      </c>
      <c r="Q15" s="2">
        <v>7866</v>
      </c>
      <c r="R15" s="2">
        <v>0</v>
      </c>
      <c r="S15" s="2">
        <v>4389</v>
      </c>
      <c r="T15" s="2">
        <v>0</v>
      </c>
      <c r="U15" s="2">
        <v>6462</v>
      </c>
      <c r="V15" s="2">
        <v>0</v>
      </c>
      <c r="W15" s="2">
        <v>22925</v>
      </c>
      <c r="X15" s="2">
        <v>0</v>
      </c>
      <c r="Y15" s="2">
        <v>7108</v>
      </c>
      <c r="Z15" s="2">
        <v>0</v>
      </c>
      <c r="AA15" s="1">
        <f t="shared" ref="AA15:AB18" si="1">Q15+S15+U15+W15+Y15</f>
        <v>48750</v>
      </c>
      <c r="AB15" s="13">
        <f t="shared" si="1"/>
        <v>0</v>
      </c>
      <c r="AC15" s="14">
        <f>AA15+AB15</f>
        <v>48750</v>
      </c>
      <c r="AE15" s="3" t="s">
        <v>12</v>
      </c>
      <c r="AF15" s="2">
        <f t="shared" ref="AF15:AR18" si="2">IFERROR(B15/Q15, "N.A.")</f>
        <v>3347.385329265192</v>
      </c>
      <c r="AG15" s="2" t="str">
        <f t="shared" si="2"/>
        <v>N.A.</v>
      </c>
      <c r="AH15" s="2">
        <f t="shared" si="2"/>
        <v>3455.4212804739127</v>
      </c>
      <c r="AI15" s="2" t="str">
        <f t="shared" si="2"/>
        <v>N.A.</v>
      </c>
      <c r="AJ15" s="2">
        <f t="shared" si="2"/>
        <v>4754.3909006499525</v>
      </c>
      <c r="AK15" s="2" t="str">
        <f t="shared" si="2"/>
        <v>N.A.</v>
      </c>
      <c r="AL15" s="2">
        <f t="shared" si="2"/>
        <v>2370.986259541985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2596.3920205128206</v>
      </c>
      <c r="AQ15" s="16" t="str">
        <f t="shared" si="2"/>
        <v>N.A.</v>
      </c>
      <c r="AR15" s="14">
        <f t="shared" si="2"/>
        <v>2596.3920205128206</v>
      </c>
    </row>
    <row r="16" spans="1:44" ht="15" customHeight="1" thickBot="1" x14ac:dyDescent="0.3">
      <c r="A16" s="3" t="s">
        <v>13</v>
      </c>
      <c r="B16" s="2">
        <v>11129948.000000002</v>
      </c>
      <c r="C16" s="2">
        <v>2417360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11129948.000000002</v>
      </c>
      <c r="M16" s="13">
        <f t="shared" si="0"/>
        <v>2417360</v>
      </c>
      <c r="N16" s="14">
        <f>L16+M16</f>
        <v>13547308.000000002</v>
      </c>
      <c r="P16" s="3" t="s">
        <v>13</v>
      </c>
      <c r="Q16" s="2">
        <v>5906</v>
      </c>
      <c r="R16" s="2">
        <v>782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5906</v>
      </c>
      <c r="AB16" s="13">
        <f t="shared" si="1"/>
        <v>782</v>
      </c>
      <c r="AC16" s="14">
        <f>AA16+AB16</f>
        <v>6688</v>
      </c>
      <c r="AE16" s="3" t="s">
        <v>13</v>
      </c>
      <c r="AF16" s="2">
        <f t="shared" si="2"/>
        <v>1884.5154080596008</v>
      </c>
      <c r="AG16" s="2">
        <f t="shared" si="2"/>
        <v>3091.2531969309462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1884.5154080596008</v>
      </c>
      <c r="AQ16" s="16">
        <f t="shared" si="2"/>
        <v>3091.2531969309462</v>
      </c>
      <c r="AR16" s="14">
        <f t="shared" si="2"/>
        <v>2025.6142344497609</v>
      </c>
    </row>
    <row r="17" spans="1:44" ht="15" customHeight="1" thickBot="1" x14ac:dyDescent="0.3">
      <c r="A17" s="3" t="s">
        <v>14</v>
      </c>
      <c r="B17" s="2">
        <v>81229570.999999985</v>
      </c>
      <c r="C17" s="2">
        <v>484261418</v>
      </c>
      <c r="D17" s="2">
        <v>15985470</v>
      </c>
      <c r="E17" s="2">
        <v>3657500</v>
      </c>
      <c r="F17" s="2"/>
      <c r="G17" s="2">
        <v>34849441</v>
      </c>
      <c r="H17" s="2"/>
      <c r="I17" s="2">
        <v>22987349.999999996</v>
      </c>
      <c r="J17" s="2">
        <v>0</v>
      </c>
      <c r="K17" s="2"/>
      <c r="L17" s="1">
        <f t="shared" si="0"/>
        <v>97215040.999999985</v>
      </c>
      <c r="M17" s="13">
        <f t="shared" si="0"/>
        <v>545755709</v>
      </c>
      <c r="N17" s="14">
        <f>L17+M17</f>
        <v>642970750</v>
      </c>
      <c r="P17" s="3" t="s">
        <v>14</v>
      </c>
      <c r="Q17" s="2">
        <v>19552</v>
      </c>
      <c r="R17" s="2">
        <v>79868</v>
      </c>
      <c r="S17" s="2">
        <v>5030</v>
      </c>
      <c r="T17" s="2">
        <v>1020</v>
      </c>
      <c r="U17" s="2">
        <v>0</v>
      </c>
      <c r="V17" s="2">
        <v>5140</v>
      </c>
      <c r="W17" s="2">
        <v>0</v>
      </c>
      <c r="X17" s="2">
        <v>4340</v>
      </c>
      <c r="Y17" s="2">
        <v>8522</v>
      </c>
      <c r="Z17" s="2">
        <v>0</v>
      </c>
      <c r="AA17" s="1">
        <f t="shared" si="1"/>
        <v>33104</v>
      </c>
      <c r="AB17" s="13">
        <f t="shared" si="1"/>
        <v>90368</v>
      </c>
      <c r="AC17" s="14">
        <f>AA17+AB17</f>
        <v>123472</v>
      </c>
      <c r="AE17" s="3" t="s">
        <v>14</v>
      </c>
      <c r="AF17" s="2">
        <f t="shared" si="2"/>
        <v>4154.5402516366603</v>
      </c>
      <c r="AG17" s="2">
        <f t="shared" si="2"/>
        <v>6063.2721240046076</v>
      </c>
      <c r="AH17" s="2">
        <f t="shared" si="2"/>
        <v>3178.0258449304174</v>
      </c>
      <c r="AI17" s="2">
        <f t="shared" si="2"/>
        <v>3585.7843137254904</v>
      </c>
      <c r="AJ17" s="2" t="str">
        <f t="shared" si="2"/>
        <v>N.A.</v>
      </c>
      <c r="AK17" s="2">
        <f t="shared" si="2"/>
        <v>6780.0468871595331</v>
      </c>
      <c r="AL17" s="2" t="str">
        <f t="shared" si="2"/>
        <v>N.A.</v>
      </c>
      <c r="AM17" s="2">
        <f t="shared" si="2"/>
        <v>5296.6244239631324</v>
      </c>
      <c r="AN17" s="2">
        <f t="shared" si="2"/>
        <v>0</v>
      </c>
      <c r="AO17" s="2" t="str">
        <f t="shared" si="2"/>
        <v>N.A.</v>
      </c>
      <c r="AP17" s="15">
        <f t="shared" si="2"/>
        <v>2936.6554192846779</v>
      </c>
      <c r="AQ17" s="16">
        <f t="shared" si="2"/>
        <v>6039.2584653859776</v>
      </c>
      <c r="AR17" s="14">
        <f t="shared" si="2"/>
        <v>5207.421520668654</v>
      </c>
    </row>
    <row r="18" spans="1:44" ht="15" customHeight="1" thickBot="1" x14ac:dyDescent="0.3">
      <c r="A18" s="3" t="s">
        <v>15</v>
      </c>
      <c r="B18" s="2">
        <v>11209789.000000002</v>
      </c>
      <c r="C18" s="2">
        <v>1632920</v>
      </c>
      <c r="D18" s="2">
        <v>2943780.0000000005</v>
      </c>
      <c r="E18" s="2">
        <v>1650340</v>
      </c>
      <c r="F18" s="2"/>
      <c r="G18" s="2">
        <v>2384007</v>
      </c>
      <c r="H18" s="2">
        <v>2139260</v>
      </c>
      <c r="I18" s="2"/>
      <c r="J18" s="2">
        <v>0</v>
      </c>
      <c r="K18" s="2"/>
      <c r="L18" s="1">
        <f t="shared" si="0"/>
        <v>16292829.000000002</v>
      </c>
      <c r="M18" s="13">
        <f t="shared" si="0"/>
        <v>5667267</v>
      </c>
      <c r="N18" s="14">
        <f>L18+M18</f>
        <v>21960096</v>
      </c>
      <c r="P18" s="3" t="s">
        <v>15</v>
      </c>
      <c r="Q18" s="2">
        <v>4573</v>
      </c>
      <c r="R18" s="2">
        <v>469</v>
      </c>
      <c r="S18" s="2">
        <v>718</v>
      </c>
      <c r="T18" s="2">
        <v>336</v>
      </c>
      <c r="U18" s="2">
        <v>0</v>
      </c>
      <c r="V18" s="2">
        <v>961</v>
      </c>
      <c r="W18" s="2">
        <v>4820</v>
      </c>
      <c r="X18" s="2">
        <v>0</v>
      </c>
      <c r="Y18" s="2">
        <v>1390</v>
      </c>
      <c r="Z18" s="2">
        <v>0</v>
      </c>
      <c r="AA18" s="1">
        <f t="shared" si="1"/>
        <v>11501</v>
      </c>
      <c r="AB18" s="13">
        <f t="shared" si="1"/>
        <v>1766</v>
      </c>
      <c r="AC18" s="18">
        <f>AA18+AB18</f>
        <v>13267</v>
      </c>
      <c r="AE18" s="3" t="s">
        <v>15</v>
      </c>
      <c r="AF18" s="2">
        <f t="shared" si="2"/>
        <v>2451.2987098185004</v>
      </c>
      <c r="AG18" s="2">
        <f t="shared" si="2"/>
        <v>3481.7057569296376</v>
      </c>
      <c r="AH18" s="2">
        <f t="shared" si="2"/>
        <v>4099.9721448467972</v>
      </c>
      <c r="AI18" s="2">
        <f t="shared" si="2"/>
        <v>4911.7261904761908</v>
      </c>
      <c r="AJ18" s="2" t="str">
        <f t="shared" si="2"/>
        <v>N.A.</v>
      </c>
      <c r="AK18" s="2">
        <f t="shared" si="2"/>
        <v>2480.7565036420397</v>
      </c>
      <c r="AL18" s="2">
        <f t="shared" si="2"/>
        <v>443.82987551867222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1416.6445526475961</v>
      </c>
      <c r="AQ18" s="16">
        <f t="shared" si="2"/>
        <v>3209.0979614949038</v>
      </c>
      <c r="AR18" s="14">
        <f t="shared" si="2"/>
        <v>1655.2420290947464</v>
      </c>
    </row>
    <row r="19" spans="1:44" ht="15" customHeight="1" thickBot="1" x14ac:dyDescent="0.3">
      <c r="A19" s="4" t="s">
        <v>16</v>
      </c>
      <c r="B19" s="2">
        <f t="shared" ref="B19:K19" si="3">SUM(B15:B18)</f>
        <v>129899840.99999999</v>
      </c>
      <c r="C19" s="2">
        <f t="shared" si="3"/>
        <v>488311698</v>
      </c>
      <c r="D19" s="2">
        <f t="shared" si="3"/>
        <v>34095094.000000007</v>
      </c>
      <c r="E19" s="2">
        <f t="shared" si="3"/>
        <v>5307840</v>
      </c>
      <c r="F19" s="2">
        <f t="shared" si="3"/>
        <v>30722873.999999993</v>
      </c>
      <c r="G19" s="2">
        <f t="shared" si="3"/>
        <v>37233448</v>
      </c>
      <c r="H19" s="2">
        <f t="shared" si="3"/>
        <v>56494120.000000007</v>
      </c>
      <c r="I19" s="2">
        <f t="shared" si="3"/>
        <v>22987349.999999996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251211929</v>
      </c>
      <c r="M19" s="13">
        <f t="shared" ref="M19" si="5">C19+E19+G19+I19+K19</f>
        <v>553840336</v>
      </c>
      <c r="N19" s="18">
        <f>L19+M19</f>
        <v>805052265</v>
      </c>
      <c r="P19" s="4" t="s">
        <v>16</v>
      </c>
      <c r="Q19" s="2">
        <f t="shared" ref="Q19:Z19" si="6">SUM(Q15:Q18)</f>
        <v>37897</v>
      </c>
      <c r="R19" s="2">
        <f t="shared" si="6"/>
        <v>81119</v>
      </c>
      <c r="S19" s="2">
        <f t="shared" si="6"/>
        <v>10137</v>
      </c>
      <c r="T19" s="2">
        <f t="shared" si="6"/>
        <v>1356</v>
      </c>
      <c r="U19" s="2">
        <f t="shared" si="6"/>
        <v>6462</v>
      </c>
      <c r="V19" s="2">
        <f t="shared" si="6"/>
        <v>6101</v>
      </c>
      <c r="W19" s="2">
        <f t="shared" si="6"/>
        <v>27745</v>
      </c>
      <c r="X19" s="2">
        <f t="shared" si="6"/>
        <v>4340</v>
      </c>
      <c r="Y19" s="2">
        <f t="shared" si="6"/>
        <v>17020</v>
      </c>
      <c r="Z19" s="2">
        <f t="shared" si="6"/>
        <v>0</v>
      </c>
      <c r="AA19" s="1">
        <f t="shared" ref="AA19" si="7">Q19+S19+U19+W19+Y19</f>
        <v>99261</v>
      </c>
      <c r="AB19" s="13">
        <f t="shared" ref="AB19" si="8">R19+T19+V19+X19+Z19</f>
        <v>92916</v>
      </c>
      <c r="AC19" s="14">
        <f>AA19+AB19</f>
        <v>192177</v>
      </c>
      <c r="AE19" s="4" t="s">
        <v>16</v>
      </c>
      <c r="AF19" s="2">
        <f t="shared" ref="AF19:AO19" si="9">IFERROR(B19/Q19, "N.A.")</f>
        <v>3427.707760508747</v>
      </c>
      <c r="AG19" s="2">
        <f t="shared" si="9"/>
        <v>6019.6957309631525</v>
      </c>
      <c r="AH19" s="2">
        <f t="shared" si="9"/>
        <v>3363.4304034724287</v>
      </c>
      <c r="AI19" s="2">
        <f t="shared" si="9"/>
        <v>3914.3362831858408</v>
      </c>
      <c r="AJ19" s="2">
        <f t="shared" si="9"/>
        <v>4754.3909006499525</v>
      </c>
      <c r="AK19" s="2">
        <f t="shared" si="9"/>
        <v>6102.8434682838879</v>
      </c>
      <c r="AL19" s="2">
        <f t="shared" si="9"/>
        <v>2036.1910254099841</v>
      </c>
      <c r="AM19" s="2">
        <f t="shared" si="9"/>
        <v>5296.6244239631324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2530.8220650607991</v>
      </c>
      <c r="AQ19" s="16">
        <f t="shared" ref="AQ19" si="11">IFERROR(M19/AB19, "N.A.")</f>
        <v>5960.6562486546991</v>
      </c>
      <c r="AR19" s="14">
        <f t="shared" ref="AR19" si="12">IFERROR(N19/AC19, "N.A.")</f>
        <v>4189.1187030706069</v>
      </c>
    </row>
    <row r="20" spans="1:44" ht="15" customHeight="1" thickBot="1" x14ac:dyDescent="0.3">
      <c r="A20" s="5" t="s">
        <v>0</v>
      </c>
      <c r="B20" s="48">
        <f>B19+C19</f>
        <v>618211539</v>
      </c>
      <c r="C20" s="49"/>
      <c r="D20" s="48">
        <f>D19+E19</f>
        <v>39402934.000000007</v>
      </c>
      <c r="E20" s="49"/>
      <c r="F20" s="48">
        <f>F19+G19</f>
        <v>67956322</v>
      </c>
      <c r="G20" s="49"/>
      <c r="H20" s="48">
        <f>H19+I19</f>
        <v>79481470</v>
      </c>
      <c r="I20" s="49"/>
      <c r="J20" s="48">
        <f>J19+K19</f>
        <v>0</v>
      </c>
      <c r="K20" s="49"/>
      <c r="L20" s="48">
        <f>L19+M19</f>
        <v>805052265</v>
      </c>
      <c r="M20" s="50"/>
      <c r="N20" s="19">
        <f>B20+D20+F20+H20+J20</f>
        <v>805052265</v>
      </c>
      <c r="P20" s="5" t="s">
        <v>0</v>
      </c>
      <c r="Q20" s="48">
        <f>Q19+R19</f>
        <v>119016</v>
      </c>
      <c r="R20" s="49"/>
      <c r="S20" s="48">
        <f>S19+T19</f>
        <v>11493</v>
      </c>
      <c r="T20" s="49"/>
      <c r="U20" s="48">
        <f>U19+V19</f>
        <v>12563</v>
      </c>
      <c r="V20" s="49"/>
      <c r="W20" s="48">
        <f>W19+X19</f>
        <v>32085</v>
      </c>
      <c r="X20" s="49"/>
      <c r="Y20" s="48">
        <f>Y19+Z19</f>
        <v>17020</v>
      </c>
      <c r="Z20" s="49"/>
      <c r="AA20" s="48">
        <f>AA19+AB19</f>
        <v>192177</v>
      </c>
      <c r="AB20" s="49"/>
      <c r="AC20" s="20">
        <f>Q20+S20+U20+W20+Y20</f>
        <v>192177</v>
      </c>
      <c r="AE20" s="5" t="s">
        <v>0</v>
      </c>
      <c r="AF20" s="28">
        <f>IFERROR(B20/Q20,"N.A.")</f>
        <v>5194.3565486993348</v>
      </c>
      <c r="AG20" s="29"/>
      <c r="AH20" s="28">
        <f>IFERROR(D20/S20,"N.A.")</f>
        <v>3428.4289567562869</v>
      </c>
      <c r="AI20" s="29"/>
      <c r="AJ20" s="28">
        <f>IFERROR(F20/U20,"N.A.")</f>
        <v>5409.2431744010191</v>
      </c>
      <c r="AK20" s="29"/>
      <c r="AL20" s="28">
        <f>IFERROR(H20/W20,"N.A.")</f>
        <v>2477.2158329437434</v>
      </c>
      <c r="AM20" s="29"/>
      <c r="AN20" s="28">
        <f>IFERROR(J20/Y20,"N.A.")</f>
        <v>0</v>
      </c>
      <c r="AO20" s="29"/>
      <c r="AP20" s="28">
        <f>IFERROR(L20/AA20,"N.A.")</f>
        <v>4189.1187030706069</v>
      </c>
      <c r="AQ20" s="29"/>
      <c r="AR20" s="17">
        <f>IFERROR(N20/AC20, "N.A.")</f>
        <v>4189.1187030706069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20738151</v>
      </c>
      <c r="C27" s="2"/>
      <c r="D27" s="2">
        <v>15165844.000000004</v>
      </c>
      <c r="E27" s="2"/>
      <c r="F27" s="2">
        <v>28318934</v>
      </c>
      <c r="G27" s="2"/>
      <c r="H27" s="2">
        <v>32429593</v>
      </c>
      <c r="I27" s="2"/>
      <c r="J27" s="2">
        <v>0</v>
      </c>
      <c r="K27" s="2"/>
      <c r="L27" s="1">
        <f t="shared" ref="L27:M30" si="13">B27+D27+F27+H27+J27</f>
        <v>96652522</v>
      </c>
      <c r="M27" s="13">
        <f t="shared" si="13"/>
        <v>0</v>
      </c>
      <c r="N27" s="14">
        <f>L27+M27</f>
        <v>96652522</v>
      </c>
      <c r="P27" s="3" t="s">
        <v>12</v>
      </c>
      <c r="Q27" s="2">
        <v>5829</v>
      </c>
      <c r="R27" s="2">
        <v>0</v>
      </c>
      <c r="S27" s="2">
        <v>4389</v>
      </c>
      <c r="T27" s="2">
        <v>0</v>
      </c>
      <c r="U27" s="2">
        <v>5311</v>
      </c>
      <c r="V27" s="2">
        <v>0</v>
      </c>
      <c r="W27" s="2">
        <v>10182</v>
      </c>
      <c r="X27" s="2">
        <v>0</v>
      </c>
      <c r="Y27" s="2">
        <v>2799</v>
      </c>
      <c r="Z27" s="2">
        <v>0</v>
      </c>
      <c r="AA27" s="1">
        <f t="shared" ref="AA27:AB30" si="14">Q27+S27+U27+W27+Y27</f>
        <v>28510</v>
      </c>
      <c r="AB27" s="13">
        <f t="shared" si="14"/>
        <v>0</v>
      </c>
      <c r="AC27" s="14">
        <f>AA27+AB27</f>
        <v>28510</v>
      </c>
      <c r="AE27" s="3" t="s">
        <v>12</v>
      </c>
      <c r="AF27" s="2">
        <f t="shared" ref="AF27:AR30" si="15">IFERROR(B27/Q27, "N.A.")</f>
        <v>3557.7545033453421</v>
      </c>
      <c r="AG27" s="2" t="str">
        <f t="shared" si="15"/>
        <v>N.A.</v>
      </c>
      <c r="AH27" s="2">
        <f t="shared" si="15"/>
        <v>3455.4212804739127</v>
      </c>
      <c r="AI27" s="2" t="str">
        <f t="shared" si="15"/>
        <v>N.A.</v>
      </c>
      <c r="AJ27" s="2">
        <f t="shared" si="15"/>
        <v>5332.1284127282997</v>
      </c>
      <c r="AK27" s="2" t="str">
        <f t="shared" si="15"/>
        <v>N.A.</v>
      </c>
      <c r="AL27" s="2">
        <f t="shared" si="15"/>
        <v>3184.9924376350423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3390.127043142757</v>
      </c>
      <c r="AQ27" s="16" t="str">
        <f t="shared" si="15"/>
        <v>N.A.</v>
      </c>
      <c r="AR27" s="14">
        <f t="shared" si="15"/>
        <v>3390.127043142757</v>
      </c>
    </row>
    <row r="28" spans="1:44" ht="15" customHeight="1" thickBot="1" x14ac:dyDescent="0.3">
      <c r="A28" s="3" t="s">
        <v>13</v>
      </c>
      <c r="B28" s="2">
        <v>369800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369800</v>
      </c>
      <c r="M28" s="13">
        <f t="shared" si="13"/>
        <v>0</v>
      </c>
      <c r="N28" s="14">
        <f>L28+M28</f>
        <v>369800</v>
      </c>
      <c r="P28" s="3" t="s">
        <v>13</v>
      </c>
      <c r="Q28" s="2">
        <v>242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242</v>
      </c>
      <c r="AB28" s="13">
        <f t="shared" si="14"/>
        <v>0</v>
      </c>
      <c r="AC28" s="14">
        <f>AA28+AB28</f>
        <v>242</v>
      </c>
      <c r="AE28" s="3" t="s">
        <v>13</v>
      </c>
      <c r="AF28" s="2">
        <f t="shared" si="15"/>
        <v>1528.0991735537191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1528.0991735537191</v>
      </c>
      <c r="AQ28" s="16" t="str">
        <f t="shared" si="15"/>
        <v>N.A.</v>
      </c>
      <c r="AR28" s="14">
        <f t="shared" si="15"/>
        <v>1528.0991735537191</v>
      </c>
    </row>
    <row r="29" spans="1:44" ht="15" customHeight="1" thickBot="1" x14ac:dyDescent="0.3">
      <c r="A29" s="3" t="s">
        <v>14</v>
      </c>
      <c r="B29" s="2">
        <v>62748208.999999993</v>
      </c>
      <c r="C29" s="2">
        <v>268231995.99999991</v>
      </c>
      <c r="D29" s="2">
        <v>12375520.000000002</v>
      </c>
      <c r="E29" s="2">
        <v>1327500</v>
      </c>
      <c r="F29" s="2"/>
      <c r="G29" s="2">
        <v>24141800</v>
      </c>
      <c r="H29" s="2"/>
      <c r="I29" s="2">
        <v>19458970</v>
      </c>
      <c r="J29" s="2">
        <v>0</v>
      </c>
      <c r="K29" s="2"/>
      <c r="L29" s="1">
        <f t="shared" si="13"/>
        <v>75123729</v>
      </c>
      <c r="M29" s="13">
        <f t="shared" si="13"/>
        <v>313160265.99999988</v>
      </c>
      <c r="N29" s="14">
        <f>L29+M29</f>
        <v>388283994.99999988</v>
      </c>
      <c r="P29" s="3" t="s">
        <v>14</v>
      </c>
      <c r="Q29" s="2">
        <v>13268</v>
      </c>
      <c r="R29" s="2">
        <v>46071</v>
      </c>
      <c r="S29" s="2">
        <v>3571</v>
      </c>
      <c r="T29" s="2">
        <v>354</v>
      </c>
      <c r="U29" s="2">
        <v>0</v>
      </c>
      <c r="V29" s="2">
        <v>2813</v>
      </c>
      <c r="W29" s="2">
        <v>0</v>
      </c>
      <c r="X29" s="2">
        <v>2920</v>
      </c>
      <c r="Y29" s="2">
        <v>2648</v>
      </c>
      <c r="Z29" s="2">
        <v>0</v>
      </c>
      <c r="AA29" s="1">
        <f t="shared" si="14"/>
        <v>19487</v>
      </c>
      <c r="AB29" s="13">
        <f t="shared" si="14"/>
        <v>52158</v>
      </c>
      <c r="AC29" s="14">
        <f>AA29+AB29</f>
        <v>71645</v>
      </c>
      <c r="AE29" s="3" t="s">
        <v>14</v>
      </c>
      <c r="AF29" s="2">
        <f t="shared" si="15"/>
        <v>4729.2891920410002</v>
      </c>
      <c r="AG29" s="2">
        <f t="shared" si="15"/>
        <v>5822.1439951379371</v>
      </c>
      <c r="AH29" s="2">
        <f t="shared" si="15"/>
        <v>3465.5614673760856</v>
      </c>
      <c r="AI29" s="2">
        <f t="shared" si="15"/>
        <v>3750</v>
      </c>
      <c r="AJ29" s="2" t="str">
        <f t="shared" si="15"/>
        <v>N.A.</v>
      </c>
      <c r="AK29" s="2">
        <f t="shared" si="15"/>
        <v>8582.2253821542836</v>
      </c>
      <c r="AL29" s="2" t="str">
        <f t="shared" si="15"/>
        <v>N.A.</v>
      </c>
      <c r="AM29" s="2">
        <f t="shared" si="15"/>
        <v>6664.0308219178078</v>
      </c>
      <c r="AN29" s="2">
        <f t="shared" si="15"/>
        <v>0</v>
      </c>
      <c r="AO29" s="2" t="str">
        <f t="shared" si="15"/>
        <v>N.A.</v>
      </c>
      <c r="AP29" s="15">
        <f t="shared" si="15"/>
        <v>3855.068969056294</v>
      </c>
      <c r="AQ29" s="16">
        <f t="shared" si="15"/>
        <v>6004.069672916904</v>
      </c>
      <c r="AR29" s="14">
        <f t="shared" si="15"/>
        <v>5419.5546793216536</v>
      </c>
    </row>
    <row r="30" spans="1:44" ht="15" customHeight="1" thickBot="1" x14ac:dyDescent="0.3">
      <c r="A30" s="3" t="s">
        <v>15</v>
      </c>
      <c r="B30" s="2">
        <v>10820639.000000007</v>
      </c>
      <c r="C30" s="2">
        <v>1632920</v>
      </c>
      <c r="D30" s="2">
        <v>2943780.0000000005</v>
      </c>
      <c r="E30" s="2">
        <v>1650340</v>
      </c>
      <c r="F30" s="2"/>
      <c r="G30" s="2">
        <v>2384007.0000000005</v>
      </c>
      <c r="H30" s="2">
        <v>2139260</v>
      </c>
      <c r="I30" s="2"/>
      <c r="J30" s="2">
        <v>0</v>
      </c>
      <c r="K30" s="2"/>
      <c r="L30" s="1">
        <f t="shared" si="13"/>
        <v>15903679.000000007</v>
      </c>
      <c r="M30" s="13">
        <f t="shared" si="13"/>
        <v>5667267</v>
      </c>
      <c r="N30" s="14">
        <f>L30+M30</f>
        <v>21570946.000000007</v>
      </c>
      <c r="P30" s="3" t="s">
        <v>15</v>
      </c>
      <c r="Q30" s="2">
        <v>4344</v>
      </c>
      <c r="R30" s="2">
        <v>469</v>
      </c>
      <c r="S30" s="2">
        <v>718</v>
      </c>
      <c r="T30" s="2">
        <v>336</v>
      </c>
      <c r="U30" s="2">
        <v>0</v>
      </c>
      <c r="V30" s="2">
        <v>898</v>
      </c>
      <c r="W30" s="2">
        <v>4757</v>
      </c>
      <c r="X30" s="2">
        <v>0</v>
      </c>
      <c r="Y30" s="2">
        <v>998</v>
      </c>
      <c r="Z30" s="2">
        <v>0</v>
      </c>
      <c r="AA30" s="1">
        <f t="shared" si="14"/>
        <v>10817</v>
      </c>
      <c r="AB30" s="13">
        <f t="shared" si="14"/>
        <v>1703</v>
      </c>
      <c r="AC30" s="18">
        <f>AA30+AB30</f>
        <v>12520</v>
      </c>
      <c r="AE30" s="3" t="s">
        <v>15</v>
      </c>
      <c r="AF30" s="2">
        <f t="shared" si="15"/>
        <v>2490.9389963167605</v>
      </c>
      <c r="AG30" s="2">
        <f t="shared" si="15"/>
        <v>3481.7057569296376</v>
      </c>
      <c r="AH30" s="2">
        <f t="shared" si="15"/>
        <v>4099.9721448467972</v>
      </c>
      <c r="AI30" s="2">
        <f t="shared" si="15"/>
        <v>4911.7261904761908</v>
      </c>
      <c r="AJ30" s="2" t="str">
        <f t="shared" si="15"/>
        <v>N.A.</v>
      </c>
      <c r="AK30" s="2">
        <f t="shared" si="15"/>
        <v>2654.7962138084636</v>
      </c>
      <c r="AL30" s="2">
        <f t="shared" si="15"/>
        <v>449.70779903300399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1470.2485901821215</v>
      </c>
      <c r="AQ30" s="16">
        <f t="shared" si="15"/>
        <v>3327.8138578978273</v>
      </c>
      <c r="AR30" s="14">
        <f t="shared" si="15"/>
        <v>1722.9190095846652</v>
      </c>
    </row>
    <row r="31" spans="1:44" ht="15" customHeight="1" thickBot="1" x14ac:dyDescent="0.3">
      <c r="A31" s="4" t="s">
        <v>16</v>
      </c>
      <c r="B31" s="2">
        <f t="shared" ref="B31:K31" si="16">SUM(B27:B30)</f>
        <v>94676799</v>
      </c>
      <c r="C31" s="2">
        <f t="shared" si="16"/>
        <v>269864915.99999988</v>
      </c>
      <c r="D31" s="2">
        <f t="shared" si="16"/>
        <v>30485144.000000007</v>
      </c>
      <c r="E31" s="2">
        <f t="shared" si="16"/>
        <v>2977840</v>
      </c>
      <c r="F31" s="2">
        <f t="shared" si="16"/>
        <v>28318934</v>
      </c>
      <c r="G31" s="2">
        <f t="shared" si="16"/>
        <v>26525807</v>
      </c>
      <c r="H31" s="2">
        <f t="shared" si="16"/>
        <v>34568853</v>
      </c>
      <c r="I31" s="2">
        <f t="shared" si="16"/>
        <v>19458970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188049730</v>
      </c>
      <c r="M31" s="13">
        <f t="shared" ref="M31" si="18">C31+E31+G31+I31+K31</f>
        <v>318827532.99999988</v>
      </c>
      <c r="N31" s="18">
        <f>L31+M31</f>
        <v>506877262.99999988</v>
      </c>
      <c r="P31" s="4" t="s">
        <v>16</v>
      </c>
      <c r="Q31" s="2">
        <f t="shared" ref="Q31:Z31" si="19">SUM(Q27:Q30)</f>
        <v>23683</v>
      </c>
      <c r="R31" s="2">
        <f t="shared" si="19"/>
        <v>46540</v>
      </c>
      <c r="S31" s="2">
        <f t="shared" si="19"/>
        <v>8678</v>
      </c>
      <c r="T31" s="2">
        <f t="shared" si="19"/>
        <v>690</v>
      </c>
      <c r="U31" s="2">
        <f t="shared" si="19"/>
        <v>5311</v>
      </c>
      <c r="V31" s="2">
        <f t="shared" si="19"/>
        <v>3711</v>
      </c>
      <c r="W31" s="2">
        <f t="shared" si="19"/>
        <v>14939</v>
      </c>
      <c r="X31" s="2">
        <f t="shared" si="19"/>
        <v>2920</v>
      </c>
      <c r="Y31" s="2">
        <f t="shared" si="19"/>
        <v>6445</v>
      </c>
      <c r="Z31" s="2">
        <f t="shared" si="19"/>
        <v>0</v>
      </c>
      <c r="AA31" s="1">
        <f t="shared" ref="AA31" si="20">Q31+S31+U31+W31+Y31</f>
        <v>59056</v>
      </c>
      <c r="AB31" s="13">
        <f t="shared" ref="AB31" si="21">R31+T31+V31+X31+Z31</f>
        <v>53861</v>
      </c>
      <c r="AC31" s="14">
        <f>AA31+AB31</f>
        <v>112917</v>
      </c>
      <c r="AE31" s="4" t="s">
        <v>16</v>
      </c>
      <c r="AF31" s="2">
        <f t="shared" ref="AF31:AO31" si="22">IFERROR(B31/Q31, "N.A.")</f>
        <v>3997.6691719799014</v>
      </c>
      <c r="AG31" s="2">
        <f t="shared" si="22"/>
        <v>5798.558573270303</v>
      </c>
      <c r="AH31" s="2">
        <f t="shared" si="22"/>
        <v>3512.9227932703398</v>
      </c>
      <c r="AI31" s="2">
        <f t="shared" si="22"/>
        <v>4315.710144927536</v>
      </c>
      <c r="AJ31" s="2">
        <f t="shared" si="22"/>
        <v>5332.1284127282997</v>
      </c>
      <c r="AK31" s="2">
        <f t="shared" si="22"/>
        <v>7147.8865534896258</v>
      </c>
      <c r="AL31" s="2">
        <f t="shared" si="22"/>
        <v>2314.0004685721938</v>
      </c>
      <c r="AM31" s="2">
        <f t="shared" si="22"/>
        <v>6664.0308219178078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3184.2612096992684</v>
      </c>
      <c r="AQ31" s="16">
        <f t="shared" ref="AQ31" si="24">IFERROR(M31/AB31, "N.A.")</f>
        <v>5919.4506785986132</v>
      </c>
      <c r="AR31" s="14">
        <f t="shared" ref="AR31" si="25">IFERROR(N31/AC31, "N.A.")</f>
        <v>4488.9366791537141</v>
      </c>
    </row>
    <row r="32" spans="1:44" ht="15" customHeight="1" thickBot="1" x14ac:dyDescent="0.3">
      <c r="A32" s="5" t="s">
        <v>0</v>
      </c>
      <c r="B32" s="48">
        <f>B31+C31</f>
        <v>364541714.99999988</v>
      </c>
      <c r="C32" s="49"/>
      <c r="D32" s="48">
        <f>D31+E31</f>
        <v>33462984.000000007</v>
      </c>
      <c r="E32" s="49"/>
      <c r="F32" s="48">
        <f>F31+G31</f>
        <v>54844741</v>
      </c>
      <c r="G32" s="49"/>
      <c r="H32" s="48">
        <f>H31+I31</f>
        <v>54027823</v>
      </c>
      <c r="I32" s="49"/>
      <c r="J32" s="48">
        <f>J31+K31</f>
        <v>0</v>
      </c>
      <c r="K32" s="49"/>
      <c r="L32" s="48">
        <f>L31+M31</f>
        <v>506877262.99999988</v>
      </c>
      <c r="M32" s="50"/>
      <c r="N32" s="19">
        <f>B32+D32+F32+H32+J32</f>
        <v>506877262.99999988</v>
      </c>
      <c r="P32" s="5" t="s">
        <v>0</v>
      </c>
      <c r="Q32" s="48">
        <f>Q31+R31</f>
        <v>70223</v>
      </c>
      <c r="R32" s="49"/>
      <c r="S32" s="48">
        <f>S31+T31</f>
        <v>9368</v>
      </c>
      <c r="T32" s="49"/>
      <c r="U32" s="48">
        <f>U31+V31</f>
        <v>9022</v>
      </c>
      <c r="V32" s="49"/>
      <c r="W32" s="48">
        <f>W31+X31</f>
        <v>17859</v>
      </c>
      <c r="X32" s="49"/>
      <c r="Y32" s="48">
        <f>Y31+Z31</f>
        <v>6445</v>
      </c>
      <c r="Z32" s="49"/>
      <c r="AA32" s="48">
        <f>AA31+AB31</f>
        <v>112917</v>
      </c>
      <c r="AB32" s="49"/>
      <c r="AC32" s="20">
        <f>Q32+S32+U32+W32+Y32</f>
        <v>112917</v>
      </c>
      <c r="AE32" s="5" t="s">
        <v>0</v>
      </c>
      <c r="AF32" s="28">
        <f>IFERROR(B32/Q32,"N.A.")</f>
        <v>5191.2011022029801</v>
      </c>
      <c r="AG32" s="29"/>
      <c r="AH32" s="28">
        <f>IFERROR(D32/S32,"N.A.")</f>
        <v>3572.0520922288651</v>
      </c>
      <c r="AI32" s="29"/>
      <c r="AJ32" s="28">
        <f>IFERROR(F32/U32,"N.A.")</f>
        <v>6079.0003325205053</v>
      </c>
      <c r="AK32" s="29"/>
      <c r="AL32" s="28">
        <f>IFERROR(H32/W32,"N.A.")</f>
        <v>3025.2434626798813</v>
      </c>
      <c r="AM32" s="29"/>
      <c r="AN32" s="28">
        <f>IFERROR(J32/Y32,"N.A.")</f>
        <v>0</v>
      </c>
      <c r="AO32" s="29"/>
      <c r="AP32" s="28">
        <f>IFERROR(L32/AA32,"N.A.")</f>
        <v>4488.9366791537141</v>
      </c>
      <c r="AQ32" s="29"/>
      <c r="AR32" s="17">
        <f>IFERROR(N32/AC32, "N.A.")</f>
        <v>4488.9366791537141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5592382</v>
      </c>
      <c r="C39" s="2"/>
      <c r="D39" s="2"/>
      <c r="E39" s="2"/>
      <c r="F39" s="2">
        <v>2403940</v>
      </c>
      <c r="G39" s="2"/>
      <c r="H39" s="2">
        <v>21925267.000000004</v>
      </c>
      <c r="I39" s="2"/>
      <c r="J39" s="2">
        <v>0</v>
      </c>
      <c r="K39" s="2"/>
      <c r="L39" s="1">
        <f t="shared" ref="L39:M42" si="26">B39+D39+F39+H39+J39</f>
        <v>29921589.000000004</v>
      </c>
      <c r="M39" s="13">
        <f t="shared" si="26"/>
        <v>0</v>
      </c>
      <c r="N39" s="14">
        <f>L39+M39</f>
        <v>29921589.000000004</v>
      </c>
      <c r="P39" s="3" t="s">
        <v>12</v>
      </c>
      <c r="Q39" s="2">
        <v>2037</v>
      </c>
      <c r="R39" s="2">
        <v>0</v>
      </c>
      <c r="S39" s="2">
        <v>0</v>
      </c>
      <c r="T39" s="2">
        <v>0</v>
      </c>
      <c r="U39" s="2">
        <v>1151</v>
      </c>
      <c r="V39" s="2">
        <v>0</v>
      </c>
      <c r="W39" s="2">
        <v>12743</v>
      </c>
      <c r="X39" s="2">
        <v>0</v>
      </c>
      <c r="Y39" s="2">
        <v>4309</v>
      </c>
      <c r="Z39" s="2">
        <v>0</v>
      </c>
      <c r="AA39" s="1">
        <f t="shared" ref="AA39:AB42" si="27">Q39+S39+U39+W39+Y39</f>
        <v>20240</v>
      </c>
      <c r="AB39" s="13">
        <f t="shared" si="27"/>
        <v>0</v>
      </c>
      <c r="AC39" s="14">
        <f>AA39+AB39</f>
        <v>20240</v>
      </c>
      <c r="AE39" s="3" t="s">
        <v>12</v>
      </c>
      <c r="AF39" s="2">
        <f t="shared" ref="AF39:AR42" si="28">IFERROR(B39/Q39, "N.A.")</f>
        <v>2745.4010800196365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2088.5664639443962</v>
      </c>
      <c r="AK39" s="2" t="str">
        <f t="shared" si="28"/>
        <v>N.A.</v>
      </c>
      <c r="AL39" s="2">
        <f t="shared" si="28"/>
        <v>1720.5734128541162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1478.3393774703559</v>
      </c>
      <c r="AQ39" s="16" t="str">
        <f t="shared" si="28"/>
        <v>N.A.</v>
      </c>
      <c r="AR39" s="14">
        <f t="shared" si="28"/>
        <v>1478.3393774703559</v>
      </c>
    </row>
    <row r="40" spans="1:44" ht="15" customHeight="1" thickBot="1" x14ac:dyDescent="0.3">
      <c r="A40" s="3" t="s">
        <v>13</v>
      </c>
      <c r="B40" s="2">
        <v>10760148</v>
      </c>
      <c r="C40" s="2">
        <v>2417360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10760148</v>
      </c>
      <c r="M40" s="13">
        <f t="shared" si="26"/>
        <v>2417360</v>
      </c>
      <c r="N40" s="14">
        <f>L40+M40</f>
        <v>13177508</v>
      </c>
      <c r="P40" s="3" t="s">
        <v>13</v>
      </c>
      <c r="Q40" s="2">
        <v>5664</v>
      </c>
      <c r="R40" s="2">
        <v>782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5664</v>
      </c>
      <c r="AB40" s="13">
        <f t="shared" si="27"/>
        <v>782</v>
      </c>
      <c r="AC40" s="14">
        <f>AA40+AB40</f>
        <v>6446</v>
      </c>
      <c r="AE40" s="3" t="s">
        <v>13</v>
      </c>
      <c r="AF40" s="2">
        <f t="shared" si="28"/>
        <v>1899.7436440677966</v>
      </c>
      <c r="AG40" s="2">
        <f t="shared" si="28"/>
        <v>3091.2531969309462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1899.7436440677966</v>
      </c>
      <c r="AQ40" s="16">
        <f t="shared" si="28"/>
        <v>3091.2531969309462</v>
      </c>
      <c r="AR40" s="14">
        <f t="shared" si="28"/>
        <v>2044.2922742786225</v>
      </c>
    </row>
    <row r="41" spans="1:44" ht="15" customHeight="1" thickBot="1" x14ac:dyDescent="0.3">
      <c r="A41" s="3" t="s">
        <v>14</v>
      </c>
      <c r="B41" s="2">
        <v>18481362</v>
      </c>
      <c r="C41" s="2">
        <v>216029421.99999997</v>
      </c>
      <c r="D41" s="2">
        <v>3609950</v>
      </c>
      <c r="E41" s="2">
        <v>2330000</v>
      </c>
      <c r="F41" s="2"/>
      <c r="G41" s="2">
        <v>10707641</v>
      </c>
      <c r="H41" s="2"/>
      <c r="I41" s="2">
        <v>3528380.0000000005</v>
      </c>
      <c r="J41" s="2">
        <v>0</v>
      </c>
      <c r="K41" s="2"/>
      <c r="L41" s="1">
        <f t="shared" si="26"/>
        <v>22091312</v>
      </c>
      <c r="M41" s="13">
        <f t="shared" si="26"/>
        <v>232595442.99999997</v>
      </c>
      <c r="N41" s="14">
        <f>L41+M41</f>
        <v>254686754.99999997</v>
      </c>
      <c r="P41" s="3" t="s">
        <v>14</v>
      </c>
      <c r="Q41" s="2">
        <v>6284</v>
      </c>
      <c r="R41" s="2">
        <v>33797</v>
      </c>
      <c r="S41" s="2">
        <v>1459</v>
      </c>
      <c r="T41" s="2">
        <v>666</v>
      </c>
      <c r="U41" s="2">
        <v>0</v>
      </c>
      <c r="V41" s="2">
        <v>2327</v>
      </c>
      <c r="W41" s="2">
        <v>0</v>
      </c>
      <c r="X41" s="2">
        <v>1420</v>
      </c>
      <c r="Y41" s="2">
        <v>5874</v>
      </c>
      <c r="Z41" s="2">
        <v>0</v>
      </c>
      <c r="AA41" s="1">
        <f t="shared" si="27"/>
        <v>13617</v>
      </c>
      <c r="AB41" s="13">
        <f t="shared" si="27"/>
        <v>38210</v>
      </c>
      <c r="AC41" s="14">
        <f>AA41+AB41</f>
        <v>51827</v>
      </c>
      <c r="AE41" s="3" t="s">
        <v>14</v>
      </c>
      <c r="AF41" s="2">
        <f t="shared" si="28"/>
        <v>2941.0187778485042</v>
      </c>
      <c r="AG41" s="2">
        <f t="shared" si="28"/>
        <v>6391.9703523981407</v>
      </c>
      <c r="AH41" s="2">
        <f t="shared" si="28"/>
        <v>2474.2631939684716</v>
      </c>
      <c r="AI41" s="2">
        <f t="shared" si="28"/>
        <v>3498.4984984984985</v>
      </c>
      <c r="AJ41" s="2" t="str">
        <f t="shared" si="28"/>
        <v>N.A.</v>
      </c>
      <c r="AK41" s="2">
        <f t="shared" si="28"/>
        <v>4601.4787279759348</v>
      </c>
      <c r="AL41" s="2" t="str">
        <f t="shared" si="28"/>
        <v>N.A.</v>
      </c>
      <c r="AM41" s="2">
        <f t="shared" si="28"/>
        <v>2484.7746478873241</v>
      </c>
      <c r="AN41" s="2">
        <f t="shared" si="28"/>
        <v>0</v>
      </c>
      <c r="AO41" s="2" t="str">
        <f t="shared" si="28"/>
        <v>N.A.</v>
      </c>
      <c r="AP41" s="15">
        <f t="shared" si="28"/>
        <v>1622.3332598957186</v>
      </c>
      <c r="AQ41" s="16">
        <f t="shared" si="28"/>
        <v>6087.2924103637779</v>
      </c>
      <c r="AR41" s="14">
        <f t="shared" si="28"/>
        <v>4914.1712813784316</v>
      </c>
    </row>
    <row r="42" spans="1:44" ht="15" customHeight="1" thickBot="1" x14ac:dyDescent="0.3">
      <c r="A42" s="3" t="s">
        <v>15</v>
      </c>
      <c r="B42" s="2">
        <v>389150</v>
      </c>
      <c r="C42" s="2"/>
      <c r="D42" s="2"/>
      <c r="E42" s="2"/>
      <c r="F42" s="2"/>
      <c r="G42" s="2">
        <v>0</v>
      </c>
      <c r="H42" s="2">
        <v>0</v>
      </c>
      <c r="I42" s="2"/>
      <c r="J42" s="2">
        <v>0</v>
      </c>
      <c r="K42" s="2"/>
      <c r="L42" s="1">
        <f t="shared" si="26"/>
        <v>389150</v>
      </c>
      <c r="M42" s="13">
        <f t="shared" si="26"/>
        <v>0</v>
      </c>
      <c r="N42" s="14">
        <f>L42+M42</f>
        <v>389150</v>
      </c>
      <c r="P42" s="3" t="s">
        <v>15</v>
      </c>
      <c r="Q42" s="2">
        <v>229</v>
      </c>
      <c r="R42" s="2">
        <v>0</v>
      </c>
      <c r="S42" s="2">
        <v>0</v>
      </c>
      <c r="T42" s="2">
        <v>0</v>
      </c>
      <c r="U42" s="2">
        <v>0</v>
      </c>
      <c r="V42" s="2">
        <v>63</v>
      </c>
      <c r="W42" s="2">
        <v>63</v>
      </c>
      <c r="X42" s="2">
        <v>0</v>
      </c>
      <c r="Y42" s="2">
        <v>392</v>
      </c>
      <c r="Z42" s="2">
        <v>0</v>
      </c>
      <c r="AA42" s="1">
        <f t="shared" si="27"/>
        <v>684</v>
      </c>
      <c r="AB42" s="13">
        <f t="shared" si="27"/>
        <v>63</v>
      </c>
      <c r="AC42" s="14">
        <f>AA42+AB42</f>
        <v>747</v>
      </c>
      <c r="AE42" s="3" t="s">
        <v>15</v>
      </c>
      <c r="AF42" s="2">
        <f t="shared" si="28"/>
        <v>1699.3449781659388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>
        <f t="shared" si="28"/>
        <v>0</v>
      </c>
      <c r="AL42" s="2">
        <f t="shared" si="28"/>
        <v>0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568.93274853801165</v>
      </c>
      <c r="AQ42" s="16">
        <f t="shared" si="28"/>
        <v>0</v>
      </c>
      <c r="AR42" s="14">
        <f t="shared" si="28"/>
        <v>520.95046854083</v>
      </c>
    </row>
    <row r="43" spans="1:44" ht="15" customHeight="1" thickBot="1" x14ac:dyDescent="0.3">
      <c r="A43" s="4" t="s">
        <v>16</v>
      </c>
      <c r="B43" s="2">
        <f t="shared" ref="B43:K43" si="29">SUM(B39:B42)</f>
        <v>35223042</v>
      </c>
      <c r="C43" s="2">
        <f t="shared" si="29"/>
        <v>218446781.99999997</v>
      </c>
      <c r="D43" s="2">
        <f t="shared" si="29"/>
        <v>3609950</v>
      </c>
      <c r="E43" s="2">
        <f t="shared" si="29"/>
        <v>2330000</v>
      </c>
      <c r="F43" s="2">
        <f t="shared" si="29"/>
        <v>2403940</v>
      </c>
      <c r="G43" s="2">
        <f t="shared" si="29"/>
        <v>10707641</v>
      </c>
      <c r="H43" s="2">
        <f t="shared" si="29"/>
        <v>21925267.000000004</v>
      </c>
      <c r="I43" s="2">
        <f t="shared" si="29"/>
        <v>3528380.0000000005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63162199</v>
      </c>
      <c r="M43" s="13">
        <f t="shared" ref="M43" si="31">C43+E43+G43+I43+K43</f>
        <v>235012802.99999997</v>
      </c>
      <c r="N43" s="18">
        <f>L43+M43</f>
        <v>298175002</v>
      </c>
      <c r="P43" s="4" t="s">
        <v>16</v>
      </c>
      <c r="Q43" s="2">
        <f t="shared" ref="Q43:Z43" si="32">SUM(Q39:Q42)</f>
        <v>14214</v>
      </c>
      <c r="R43" s="2">
        <f t="shared" si="32"/>
        <v>34579</v>
      </c>
      <c r="S43" s="2">
        <f t="shared" si="32"/>
        <v>1459</v>
      </c>
      <c r="T43" s="2">
        <f t="shared" si="32"/>
        <v>666</v>
      </c>
      <c r="U43" s="2">
        <f t="shared" si="32"/>
        <v>1151</v>
      </c>
      <c r="V43" s="2">
        <f t="shared" si="32"/>
        <v>2390</v>
      </c>
      <c r="W43" s="2">
        <f t="shared" si="32"/>
        <v>12806</v>
      </c>
      <c r="X43" s="2">
        <f t="shared" si="32"/>
        <v>1420</v>
      </c>
      <c r="Y43" s="2">
        <f t="shared" si="32"/>
        <v>10575</v>
      </c>
      <c r="Z43" s="2">
        <f t="shared" si="32"/>
        <v>0</v>
      </c>
      <c r="AA43" s="1">
        <f t="shared" ref="AA43" si="33">Q43+S43+U43+W43+Y43</f>
        <v>40205</v>
      </c>
      <c r="AB43" s="13">
        <f t="shared" ref="AB43" si="34">R43+T43+V43+X43+Z43</f>
        <v>39055</v>
      </c>
      <c r="AC43" s="18">
        <f>AA43+AB43</f>
        <v>79260</v>
      </c>
      <c r="AE43" s="4" t="s">
        <v>16</v>
      </c>
      <c r="AF43" s="2">
        <f t="shared" ref="AF43:AO43" si="35">IFERROR(B43/Q43, "N.A.")</f>
        <v>2478.052764879696</v>
      </c>
      <c r="AG43" s="2">
        <f t="shared" si="35"/>
        <v>6317.3250238584105</v>
      </c>
      <c r="AH43" s="2">
        <f t="shared" si="35"/>
        <v>2474.2631939684716</v>
      </c>
      <c r="AI43" s="2">
        <f t="shared" si="35"/>
        <v>3498.4984984984985</v>
      </c>
      <c r="AJ43" s="2">
        <f t="shared" si="35"/>
        <v>2088.5664639443962</v>
      </c>
      <c r="AK43" s="2">
        <f t="shared" si="35"/>
        <v>4480.1845188284515</v>
      </c>
      <c r="AL43" s="2">
        <f t="shared" si="35"/>
        <v>1712.1089333125101</v>
      </c>
      <c r="AM43" s="2">
        <f t="shared" si="35"/>
        <v>2484.7746478873241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1571.0035816440741</v>
      </c>
      <c r="AQ43" s="16">
        <f t="shared" ref="AQ43" si="37">IFERROR(M43/AB43, "N.A.")</f>
        <v>6017.4831135578024</v>
      </c>
      <c r="AR43" s="14">
        <f t="shared" ref="AR43" si="38">IFERROR(N43/AC43, "N.A.")</f>
        <v>3761.9858945243504</v>
      </c>
    </row>
    <row r="44" spans="1:44" ht="15" customHeight="1" thickBot="1" x14ac:dyDescent="0.3">
      <c r="A44" s="5" t="s">
        <v>0</v>
      </c>
      <c r="B44" s="48">
        <f>B43+C43</f>
        <v>253669823.99999997</v>
      </c>
      <c r="C44" s="49"/>
      <c r="D44" s="48">
        <f>D43+E43</f>
        <v>5939950</v>
      </c>
      <c r="E44" s="49"/>
      <c r="F44" s="48">
        <f>F43+G43</f>
        <v>13111581</v>
      </c>
      <c r="G44" s="49"/>
      <c r="H44" s="48">
        <f>H43+I43</f>
        <v>25453647.000000004</v>
      </c>
      <c r="I44" s="49"/>
      <c r="J44" s="48">
        <f>J43+K43</f>
        <v>0</v>
      </c>
      <c r="K44" s="49"/>
      <c r="L44" s="48">
        <f>L43+M43</f>
        <v>298175002</v>
      </c>
      <c r="M44" s="50"/>
      <c r="N44" s="19">
        <f>B44+D44+F44+H44+J44</f>
        <v>298175002</v>
      </c>
      <c r="P44" s="5" t="s">
        <v>0</v>
      </c>
      <c r="Q44" s="48">
        <f>Q43+R43</f>
        <v>48793</v>
      </c>
      <c r="R44" s="49"/>
      <c r="S44" s="48">
        <f>S43+T43</f>
        <v>2125</v>
      </c>
      <c r="T44" s="49"/>
      <c r="U44" s="48">
        <f>U43+V43</f>
        <v>3541</v>
      </c>
      <c r="V44" s="49"/>
      <c r="W44" s="48">
        <f>W43+X43</f>
        <v>14226</v>
      </c>
      <c r="X44" s="49"/>
      <c r="Y44" s="48">
        <f>Y43+Z43</f>
        <v>10575</v>
      </c>
      <c r="Z44" s="49"/>
      <c r="AA44" s="48">
        <f>AA43+AB43</f>
        <v>79260</v>
      </c>
      <c r="AB44" s="50"/>
      <c r="AC44" s="19">
        <f>Q44+S44+U44+W44+Y44</f>
        <v>79260</v>
      </c>
      <c r="AE44" s="5" t="s">
        <v>0</v>
      </c>
      <c r="AF44" s="28">
        <f>IFERROR(B44/Q44,"N.A.")</f>
        <v>5198.8978746951398</v>
      </c>
      <c r="AG44" s="29"/>
      <c r="AH44" s="28">
        <f>IFERROR(D44/S44,"N.A.")</f>
        <v>2795.2705882352943</v>
      </c>
      <c r="AI44" s="29"/>
      <c r="AJ44" s="28">
        <f>IFERROR(F44/U44,"N.A.")</f>
        <v>3702.7904546738209</v>
      </c>
      <c r="AK44" s="29"/>
      <c r="AL44" s="28">
        <f>IFERROR(H44/W44,"N.A.")</f>
        <v>1789.2342893293971</v>
      </c>
      <c r="AM44" s="29"/>
      <c r="AN44" s="28">
        <f>IFERROR(J44/Y44,"N.A.")</f>
        <v>0</v>
      </c>
      <c r="AO44" s="29"/>
      <c r="AP44" s="28">
        <f>IFERROR(L44/AA44,"N.A.")</f>
        <v>3761.9858945243504</v>
      </c>
      <c r="AQ44" s="29"/>
      <c r="AR44" s="17">
        <f>IFERROR(N44/AC44, "N.A.")</f>
        <v>3761.9858945243504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100164286.99999996</v>
      </c>
      <c r="C15" s="2"/>
      <c r="D15" s="2">
        <v>58510492</v>
      </c>
      <c r="E15" s="2"/>
      <c r="F15" s="2">
        <v>34193690.000000007</v>
      </c>
      <c r="G15" s="2"/>
      <c r="H15" s="2">
        <v>137664782.99999994</v>
      </c>
      <c r="I15" s="2"/>
      <c r="J15" s="2">
        <v>0</v>
      </c>
      <c r="K15" s="2"/>
      <c r="L15" s="1">
        <f t="shared" ref="L15:M18" si="0">B15+D15+F15+H15+J15</f>
        <v>330533251.99999988</v>
      </c>
      <c r="M15" s="13">
        <f t="shared" si="0"/>
        <v>0</v>
      </c>
      <c r="N15" s="14">
        <f>L15+M15</f>
        <v>330533251.99999988</v>
      </c>
      <c r="P15" s="3" t="s">
        <v>12</v>
      </c>
      <c r="Q15" s="2">
        <v>21341</v>
      </c>
      <c r="R15" s="2">
        <v>0</v>
      </c>
      <c r="S15" s="2">
        <v>11805</v>
      </c>
      <c r="T15" s="2">
        <v>0</v>
      </c>
      <c r="U15" s="2">
        <v>5542</v>
      </c>
      <c r="V15" s="2">
        <v>0</v>
      </c>
      <c r="W15" s="2">
        <v>33688</v>
      </c>
      <c r="X15" s="2">
        <v>0</v>
      </c>
      <c r="Y15" s="2">
        <v>4927</v>
      </c>
      <c r="Z15" s="2">
        <v>0</v>
      </c>
      <c r="AA15" s="1">
        <f t="shared" ref="AA15:AB18" si="1">Q15+S15+U15+W15+Y15</f>
        <v>77303</v>
      </c>
      <c r="AB15" s="13">
        <f t="shared" si="1"/>
        <v>0</v>
      </c>
      <c r="AC15" s="14">
        <f>AA15+AB15</f>
        <v>77303</v>
      </c>
      <c r="AE15" s="3" t="s">
        <v>12</v>
      </c>
      <c r="AF15" s="2">
        <f t="shared" ref="AF15:AR18" si="2">IFERROR(B15/Q15, "N.A.")</f>
        <v>4693.5142214516636</v>
      </c>
      <c r="AG15" s="2" t="str">
        <f t="shared" si="2"/>
        <v>N.A.</v>
      </c>
      <c r="AH15" s="2">
        <f t="shared" si="2"/>
        <v>4956.4160948750532</v>
      </c>
      <c r="AI15" s="2" t="str">
        <f t="shared" si="2"/>
        <v>N.A.</v>
      </c>
      <c r="AJ15" s="2">
        <f t="shared" si="2"/>
        <v>6169.9188018765799</v>
      </c>
      <c r="AK15" s="2" t="str">
        <f t="shared" si="2"/>
        <v>N.A.</v>
      </c>
      <c r="AL15" s="2">
        <f t="shared" si="2"/>
        <v>4086.4635181667045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4275.8140305033421</v>
      </c>
      <c r="AQ15" s="16" t="str">
        <f t="shared" si="2"/>
        <v>N.A.</v>
      </c>
      <c r="AR15" s="14">
        <f t="shared" si="2"/>
        <v>4275.8140305033421</v>
      </c>
    </row>
    <row r="16" spans="1:44" ht="15" customHeight="1" thickBot="1" x14ac:dyDescent="0.3">
      <c r="A16" s="3" t="s">
        <v>13</v>
      </c>
      <c r="B16" s="2">
        <v>45185556.000000015</v>
      </c>
      <c r="C16" s="2">
        <v>4641156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45185556.000000015</v>
      </c>
      <c r="M16" s="13">
        <f t="shared" si="0"/>
        <v>4641156</v>
      </c>
      <c r="N16" s="14">
        <f>L16+M16</f>
        <v>49826712.000000015</v>
      </c>
      <c r="P16" s="3" t="s">
        <v>13</v>
      </c>
      <c r="Q16" s="2">
        <v>14603</v>
      </c>
      <c r="R16" s="2">
        <v>893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14603</v>
      </c>
      <c r="AB16" s="13">
        <f t="shared" si="1"/>
        <v>893</v>
      </c>
      <c r="AC16" s="14">
        <f>AA16+AB16</f>
        <v>15496</v>
      </c>
      <c r="AE16" s="3" t="s">
        <v>13</v>
      </c>
      <c r="AF16" s="2">
        <f t="shared" si="2"/>
        <v>3094.2652879545308</v>
      </c>
      <c r="AG16" s="2">
        <f t="shared" si="2"/>
        <v>5197.2631578947367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3094.2652879545308</v>
      </c>
      <c r="AQ16" s="16">
        <f t="shared" si="2"/>
        <v>5197.2631578947367</v>
      </c>
      <c r="AR16" s="14">
        <f t="shared" si="2"/>
        <v>3215.4563758389272</v>
      </c>
    </row>
    <row r="17" spans="1:44" ht="15" customHeight="1" thickBot="1" x14ac:dyDescent="0.3">
      <c r="A17" s="3" t="s">
        <v>14</v>
      </c>
      <c r="B17" s="2">
        <v>183181373.00000006</v>
      </c>
      <c r="C17" s="2">
        <v>891673191.99999809</v>
      </c>
      <c r="D17" s="2">
        <v>65226148.000000007</v>
      </c>
      <c r="E17" s="2">
        <v>32324759.999999996</v>
      </c>
      <c r="F17" s="2"/>
      <c r="G17" s="2">
        <v>203438054.00000003</v>
      </c>
      <c r="H17" s="2"/>
      <c r="I17" s="2">
        <v>34266506.999999985</v>
      </c>
      <c r="J17" s="2">
        <v>0</v>
      </c>
      <c r="K17" s="2"/>
      <c r="L17" s="1">
        <f t="shared" si="0"/>
        <v>248407521.00000006</v>
      </c>
      <c r="M17" s="13">
        <f t="shared" si="0"/>
        <v>1161702512.9999981</v>
      </c>
      <c r="N17" s="14">
        <f>L17+M17</f>
        <v>1410110033.9999981</v>
      </c>
      <c r="P17" s="3" t="s">
        <v>14</v>
      </c>
      <c r="Q17" s="2">
        <v>40467</v>
      </c>
      <c r="R17" s="2">
        <v>161827</v>
      </c>
      <c r="S17" s="2">
        <v>11333</v>
      </c>
      <c r="T17" s="2">
        <v>3795</v>
      </c>
      <c r="U17" s="2">
        <v>0</v>
      </c>
      <c r="V17" s="2">
        <v>10798</v>
      </c>
      <c r="W17" s="2">
        <v>0</v>
      </c>
      <c r="X17" s="2">
        <v>5630</v>
      </c>
      <c r="Y17" s="2">
        <v>4714</v>
      </c>
      <c r="Z17" s="2">
        <v>0</v>
      </c>
      <c r="AA17" s="1">
        <f t="shared" si="1"/>
        <v>56514</v>
      </c>
      <c r="AB17" s="13">
        <f t="shared" si="1"/>
        <v>182050</v>
      </c>
      <c r="AC17" s="14">
        <f>AA17+AB17</f>
        <v>238564</v>
      </c>
      <c r="AE17" s="3" t="s">
        <v>14</v>
      </c>
      <c r="AF17" s="2">
        <f t="shared" si="2"/>
        <v>4526.6852744211346</v>
      </c>
      <c r="AG17" s="2">
        <f t="shared" si="2"/>
        <v>5510.0396843542676</v>
      </c>
      <c r="AH17" s="2">
        <f t="shared" si="2"/>
        <v>5755.4176299302926</v>
      </c>
      <c r="AI17" s="2">
        <f t="shared" si="2"/>
        <v>8517.7233201581021</v>
      </c>
      <c r="AJ17" s="2" t="str">
        <f t="shared" si="2"/>
        <v>N.A.</v>
      </c>
      <c r="AK17" s="2">
        <f t="shared" si="2"/>
        <v>18840.345804778666</v>
      </c>
      <c r="AL17" s="2" t="str">
        <f t="shared" si="2"/>
        <v>N.A.</v>
      </c>
      <c r="AM17" s="2">
        <f t="shared" si="2"/>
        <v>6086.4133214920048</v>
      </c>
      <c r="AN17" s="2">
        <f t="shared" si="2"/>
        <v>0</v>
      </c>
      <c r="AO17" s="2" t="str">
        <f t="shared" si="2"/>
        <v>N.A.</v>
      </c>
      <c r="AP17" s="15">
        <f t="shared" si="2"/>
        <v>4395.5041405669399</v>
      </c>
      <c r="AQ17" s="16">
        <f t="shared" si="2"/>
        <v>6381.2277561109477</v>
      </c>
      <c r="AR17" s="14">
        <f t="shared" si="2"/>
        <v>5910.8249107157744</v>
      </c>
    </row>
    <row r="18" spans="1:44" ht="15" customHeight="1" thickBot="1" x14ac:dyDescent="0.3">
      <c r="A18" s="3" t="s">
        <v>15</v>
      </c>
      <c r="B18" s="2">
        <v>425700</v>
      </c>
      <c r="C18" s="2"/>
      <c r="D18" s="2">
        <v>1943600</v>
      </c>
      <c r="E18" s="2"/>
      <c r="F18" s="2"/>
      <c r="G18" s="2">
        <v>220000</v>
      </c>
      <c r="H18" s="2"/>
      <c r="I18" s="2"/>
      <c r="J18" s="2"/>
      <c r="K18" s="2"/>
      <c r="L18" s="1">
        <f t="shared" si="0"/>
        <v>2369300</v>
      </c>
      <c r="M18" s="13">
        <f t="shared" si="0"/>
        <v>220000</v>
      </c>
      <c r="N18" s="14">
        <f>L18+M18</f>
        <v>2589300</v>
      </c>
      <c r="P18" s="3" t="s">
        <v>15</v>
      </c>
      <c r="Q18" s="2">
        <v>110</v>
      </c>
      <c r="R18" s="2">
        <v>0</v>
      </c>
      <c r="S18" s="2">
        <v>113</v>
      </c>
      <c r="T18" s="2">
        <v>0</v>
      </c>
      <c r="U18" s="2">
        <v>0</v>
      </c>
      <c r="V18" s="2">
        <v>254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223</v>
      </c>
      <c r="AB18" s="13">
        <f t="shared" si="1"/>
        <v>254</v>
      </c>
      <c r="AC18" s="18">
        <f>AA18+AB18</f>
        <v>477</v>
      </c>
      <c r="AE18" s="3" t="s">
        <v>15</v>
      </c>
      <c r="AF18" s="2">
        <f t="shared" si="2"/>
        <v>3870</v>
      </c>
      <c r="AG18" s="2" t="str">
        <f t="shared" si="2"/>
        <v>N.A.</v>
      </c>
      <c r="AH18" s="2">
        <f t="shared" si="2"/>
        <v>17200</v>
      </c>
      <c r="AI18" s="2" t="str">
        <f t="shared" si="2"/>
        <v>N.A.</v>
      </c>
      <c r="AJ18" s="2" t="str">
        <f t="shared" si="2"/>
        <v>N.A.</v>
      </c>
      <c r="AK18" s="2">
        <f t="shared" si="2"/>
        <v>866.14173228346453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10624.663677130045</v>
      </c>
      <c r="AQ18" s="16">
        <f t="shared" si="2"/>
        <v>866.14173228346453</v>
      </c>
      <c r="AR18" s="14">
        <f t="shared" si="2"/>
        <v>5428.3018867924529</v>
      </c>
    </row>
    <row r="19" spans="1:44" ht="15" customHeight="1" thickBot="1" x14ac:dyDescent="0.3">
      <c r="A19" s="4" t="s">
        <v>16</v>
      </c>
      <c r="B19" s="2">
        <f t="shared" ref="B19:K19" si="3">SUM(B15:B18)</f>
        <v>328956916</v>
      </c>
      <c r="C19" s="2">
        <f t="shared" si="3"/>
        <v>896314347.99999809</v>
      </c>
      <c r="D19" s="2">
        <f t="shared" si="3"/>
        <v>125680240</v>
      </c>
      <c r="E19" s="2">
        <f t="shared" si="3"/>
        <v>32324759.999999996</v>
      </c>
      <c r="F19" s="2">
        <f t="shared" si="3"/>
        <v>34193690.000000007</v>
      </c>
      <c r="G19" s="2">
        <f t="shared" si="3"/>
        <v>203658054.00000003</v>
      </c>
      <c r="H19" s="2">
        <f t="shared" si="3"/>
        <v>137664782.99999994</v>
      </c>
      <c r="I19" s="2">
        <f t="shared" si="3"/>
        <v>34266506.999999985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626495629</v>
      </c>
      <c r="M19" s="13">
        <f t="shared" ref="M19" si="5">C19+E19+G19+I19+K19</f>
        <v>1166563668.9999981</v>
      </c>
      <c r="N19" s="18">
        <f>L19+M19</f>
        <v>1793059297.9999981</v>
      </c>
      <c r="P19" s="4" t="s">
        <v>16</v>
      </c>
      <c r="Q19" s="2">
        <f t="shared" ref="Q19:Z19" si="6">SUM(Q15:Q18)</f>
        <v>76521</v>
      </c>
      <c r="R19" s="2">
        <f t="shared" si="6"/>
        <v>162720</v>
      </c>
      <c r="S19" s="2">
        <f t="shared" si="6"/>
        <v>23251</v>
      </c>
      <c r="T19" s="2">
        <f t="shared" si="6"/>
        <v>3795</v>
      </c>
      <c r="U19" s="2">
        <f t="shared" si="6"/>
        <v>5542</v>
      </c>
      <c r="V19" s="2">
        <f t="shared" si="6"/>
        <v>11052</v>
      </c>
      <c r="W19" s="2">
        <f t="shared" si="6"/>
        <v>33688</v>
      </c>
      <c r="X19" s="2">
        <f t="shared" si="6"/>
        <v>5630</v>
      </c>
      <c r="Y19" s="2">
        <f t="shared" si="6"/>
        <v>9641</v>
      </c>
      <c r="Z19" s="2">
        <f t="shared" si="6"/>
        <v>0</v>
      </c>
      <c r="AA19" s="1">
        <f t="shared" ref="AA19" si="7">Q19+S19+U19+W19+Y19</f>
        <v>148643</v>
      </c>
      <c r="AB19" s="13">
        <f t="shared" ref="AB19" si="8">R19+T19+V19+X19+Z19</f>
        <v>183197</v>
      </c>
      <c r="AC19" s="14">
        <f>AA19+AB19</f>
        <v>331840</v>
      </c>
      <c r="AE19" s="4" t="s">
        <v>16</v>
      </c>
      <c r="AF19" s="2">
        <f t="shared" ref="AF19:AO19" si="9">IFERROR(B19/Q19, "N.A.")</f>
        <v>4298.9103122018796</v>
      </c>
      <c r="AG19" s="2">
        <f t="shared" si="9"/>
        <v>5508.3231809242752</v>
      </c>
      <c r="AH19" s="2">
        <f t="shared" si="9"/>
        <v>5405.3692314309064</v>
      </c>
      <c r="AI19" s="2">
        <f t="shared" si="9"/>
        <v>8517.7233201581021</v>
      </c>
      <c r="AJ19" s="2">
        <f t="shared" si="9"/>
        <v>6169.9188018765799</v>
      </c>
      <c r="AK19" s="2">
        <f t="shared" si="9"/>
        <v>18427.257871878395</v>
      </c>
      <c r="AL19" s="2">
        <f t="shared" si="9"/>
        <v>4086.4635181667045</v>
      </c>
      <c r="AM19" s="2">
        <f t="shared" si="9"/>
        <v>6086.4133214920048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4214.767119877828</v>
      </c>
      <c r="AQ19" s="16">
        <f t="shared" ref="AQ19" si="11">IFERROR(M19/AB19, "N.A.")</f>
        <v>6367.8098931750965</v>
      </c>
      <c r="AR19" s="14">
        <f t="shared" ref="AR19" si="12">IFERROR(N19/AC19, "N.A.")</f>
        <v>5403.3850590646034</v>
      </c>
    </row>
    <row r="20" spans="1:44" ht="15" customHeight="1" thickBot="1" x14ac:dyDescent="0.3">
      <c r="A20" s="5" t="s">
        <v>0</v>
      </c>
      <c r="B20" s="48">
        <f>B19+C19</f>
        <v>1225271263.9999981</v>
      </c>
      <c r="C20" s="49"/>
      <c r="D20" s="48">
        <f>D19+E19</f>
        <v>158005000</v>
      </c>
      <c r="E20" s="49"/>
      <c r="F20" s="48">
        <f>F19+G19</f>
        <v>237851744.00000003</v>
      </c>
      <c r="G20" s="49"/>
      <c r="H20" s="48">
        <f>H19+I19</f>
        <v>171931289.99999994</v>
      </c>
      <c r="I20" s="49"/>
      <c r="J20" s="48">
        <f>J19+K19</f>
        <v>0</v>
      </c>
      <c r="K20" s="49"/>
      <c r="L20" s="48">
        <f>L19+M19</f>
        <v>1793059297.9999981</v>
      </c>
      <c r="M20" s="50"/>
      <c r="N20" s="19">
        <f>B20+D20+F20+H20+J20</f>
        <v>1793059297.9999981</v>
      </c>
      <c r="P20" s="5" t="s">
        <v>0</v>
      </c>
      <c r="Q20" s="48">
        <f>Q19+R19</f>
        <v>239241</v>
      </c>
      <c r="R20" s="49"/>
      <c r="S20" s="48">
        <f>S19+T19</f>
        <v>27046</v>
      </c>
      <c r="T20" s="49"/>
      <c r="U20" s="48">
        <f>U19+V19</f>
        <v>16594</v>
      </c>
      <c r="V20" s="49"/>
      <c r="W20" s="48">
        <f>W19+X19</f>
        <v>39318</v>
      </c>
      <c r="X20" s="49"/>
      <c r="Y20" s="48">
        <f>Y19+Z19</f>
        <v>9641</v>
      </c>
      <c r="Z20" s="49"/>
      <c r="AA20" s="48">
        <f>AA19+AB19</f>
        <v>331840</v>
      </c>
      <c r="AB20" s="49"/>
      <c r="AC20" s="20">
        <f>Q20+S20+U20+W20+Y20</f>
        <v>331840</v>
      </c>
      <c r="AE20" s="5" t="s">
        <v>0</v>
      </c>
      <c r="AF20" s="28">
        <f>IFERROR(B20/Q20,"N.A.")</f>
        <v>5121.4936570236623</v>
      </c>
      <c r="AG20" s="29"/>
      <c r="AH20" s="28">
        <f>IFERROR(D20/S20,"N.A.")</f>
        <v>5842.0838571322929</v>
      </c>
      <c r="AI20" s="29"/>
      <c r="AJ20" s="28">
        <f>IFERROR(F20/U20,"N.A.")</f>
        <v>14333.599132216466</v>
      </c>
      <c r="AK20" s="29"/>
      <c r="AL20" s="28">
        <f>IFERROR(H20/W20,"N.A.")</f>
        <v>4372.8391576377217</v>
      </c>
      <c r="AM20" s="29"/>
      <c r="AN20" s="28">
        <f>IFERROR(J20/Y20,"N.A.")</f>
        <v>0</v>
      </c>
      <c r="AO20" s="29"/>
      <c r="AP20" s="28">
        <f>IFERROR(L20/AA20,"N.A.")</f>
        <v>5403.3850590646034</v>
      </c>
      <c r="AQ20" s="29"/>
      <c r="AR20" s="17">
        <f>IFERROR(N20/AC20, "N.A.")</f>
        <v>5403.3850590646034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86416706.999999985</v>
      </c>
      <c r="C27" s="2"/>
      <c r="D27" s="2">
        <v>56733552.000000007</v>
      </c>
      <c r="E27" s="2"/>
      <c r="F27" s="2">
        <v>27722920.000000004</v>
      </c>
      <c r="G27" s="2"/>
      <c r="H27" s="2">
        <v>101938796.00000003</v>
      </c>
      <c r="I27" s="2"/>
      <c r="J27" s="2">
        <v>0</v>
      </c>
      <c r="K27" s="2"/>
      <c r="L27" s="1">
        <f t="shared" ref="L27:M30" si="13">B27+D27+F27+H27+J27</f>
        <v>272811975</v>
      </c>
      <c r="M27" s="13">
        <f t="shared" si="13"/>
        <v>0</v>
      </c>
      <c r="N27" s="14">
        <f>L27+M27</f>
        <v>272811975</v>
      </c>
      <c r="P27" s="3" t="s">
        <v>12</v>
      </c>
      <c r="Q27" s="2">
        <v>16480</v>
      </c>
      <c r="R27" s="2">
        <v>0</v>
      </c>
      <c r="S27" s="2">
        <v>11365</v>
      </c>
      <c r="T27" s="2">
        <v>0</v>
      </c>
      <c r="U27" s="2">
        <v>4564</v>
      </c>
      <c r="V27" s="2">
        <v>0</v>
      </c>
      <c r="W27" s="2">
        <v>17487</v>
      </c>
      <c r="X27" s="2">
        <v>0</v>
      </c>
      <c r="Y27" s="2">
        <v>1583</v>
      </c>
      <c r="Z27" s="2">
        <v>0</v>
      </c>
      <c r="AA27" s="1">
        <f t="shared" ref="AA27:AB30" si="14">Q27+S27+U27+W27+Y27</f>
        <v>51479</v>
      </c>
      <c r="AB27" s="13">
        <f t="shared" si="14"/>
        <v>0</v>
      </c>
      <c r="AC27" s="14">
        <f>AA27+AB27</f>
        <v>51479</v>
      </c>
      <c r="AE27" s="3" t="s">
        <v>12</v>
      </c>
      <c r="AF27" s="2">
        <f t="shared" ref="AF27:AR30" si="15">IFERROR(B27/Q27, "N.A.")</f>
        <v>5243.7322208737851</v>
      </c>
      <c r="AG27" s="2" t="str">
        <f t="shared" si="15"/>
        <v>N.A.</v>
      </c>
      <c r="AH27" s="2">
        <f t="shared" si="15"/>
        <v>4991.9535415750115</v>
      </c>
      <c r="AI27" s="2" t="str">
        <f t="shared" si="15"/>
        <v>N.A.</v>
      </c>
      <c r="AJ27" s="2">
        <f t="shared" si="15"/>
        <v>6074.2594215600357</v>
      </c>
      <c r="AK27" s="2" t="str">
        <f t="shared" si="15"/>
        <v>N.A.</v>
      </c>
      <c r="AL27" s="2">
        <f t="shared" si="15"/>
        <v>5829.4044718934083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5299.4808562714898</v>
      </c>
      <c r="AQ27" s="16" t="str">
        <f t="shared" si="15"/>
        <v>N.A.</v>
      </c>
      <c r="AR27" s="14">
        <f t="shared" si="15"/>
        <v>5299.4808562714898</v>
      </c>
    </row>
    <row r="28" spans="1:44" ht="15" customHeight="1" thickBot="1" x14ac:dyDescent="0.3">
      <c r="A28" s="3" t="s">
        <v>13</v>
      </c>
      <c r="B28" s="2">
        <v>5455750</v>
      </c>
      <c r="C28" s="2">
        <v>2249760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5455750</v>
      </c>
      <c r="M28" s="13">
        <f t="shared" si="13"/>
        <v>2249760</v>
      </c>
      <c r="N28" s="14">
        <f>L28+M28</f>
        <v>7705510</v>
      </c>
      <c r="P28" s="3" t="s">
        <v>13</v>
      </c>
      <c r="Q28" s="2">
        <v>1575</v>
      </c>
      <c r="R28" s="2">
        <v>456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1575</v>
      </c>
      <c r="AB28" s="13">
        <f t="shared" si="14"/>
        <v>456</v>
      </c>
      <c r="AC28" s="14">
        <f>AA28+AB28</f>
        <v>2031</v>
      </c>
      <c r="AE28" s="3" t="s">
        <v>13</v>
      </c>
      <c r="AF28" s="2">
        <f t="shared" si="15"/>
        <v>3463.968253968254</v>
      </c>
      <c r="AG28" s="2">
        <f t="shared" si="15"/>
        <v>4933.6842105263158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3463.968253968254</v>
      </c>
      <c r="AQ28" s="16">
        <f t="shared" si="15"/>
        <v>4933.6842105263158</v>
      </c>
      <c r="AR28" s="14">
        <f t="shared" si="15"/>
        <v>3793.9487936976857</v>
      </c>
    </row>
    <row r="29" spans="1:44" ht="15" customHeight="1" thickBot="1" x14ac:dyDescent="0.3">
      <c r="A29" s="3" t="s">
        <v>14</v>
      </c>
      <c r="B29" s="2">
        <v>117034575</v>
      </c>
      <c r="C29" s="2">
        <v>558910961.00000012</v>
      </c>
      <c r="D29" s="2">
        <v>42965420.000000007</v>
      </c>
      <c r="E29" s="2">
        <v>24348760</v>
      </c>
      <c r="F29" s="2"/>
      <c r="G29" s="2">
        <v>187712320.00000003</v>
      </c>
      <c r="H29" s="2"/>
      <c r="I29" s="2">
        <v>28057232.000000007</v>
      </c>
      <c r="J29" s="2">
        <v>0</v>
      </c>
      <c r="K29" s="2"/>
      <c r="L29" s="1">
        <f t="shared" si="13"/>
        <v>159999995</v>
      </c>
      <c r="M29" s="13">
        <f t="shared" si="13"/>
        <v>799029273.00000012</v>
      </c>
      <c r="N29" s="14">
        <f>L29+M29</f>
        <v>959029268.00000012</v>
      </c>
      <c r="P29" s="3" t="s">
        <v>14</v>
      </c>
      <c r="Q29" s="2">
        <v>24164</v>
      </c>
      <c r="R29" s="2">
        <v>98814</v>
      </c>
      <c r="S29" s="2">
        <v>8042</v>
      </c>
      <c r="T29" s="2">
        <v>2415</v>
      </c>
      <c r="U29" s="2">
        <v>0</v>
      </c>
      <c r="V29" s="2">
        <v>8843</v>
      </c>
      <c r="W29" s="2">
        <v>0</v>
      </c>
      <c r="X29" s="2">
        <v>4062</v>
      </c>
      <c r="Y29" s="2">
        <v>1755</v>
      </c>
      <c r="Z29" s="2">
        <v>0</v>
      </c>
      <c r="AA29" s="1">
        <f t="shared" si="14"/>
        <v>33961</v>
      </c>
      <c r="AB29" s="13">
        <f t="shared" si="14"/>
        <v>114134</v>
      </c>
      <c r="AC29" s="14">
        <f>AA29+AB29</f>
        <v>148095</v>
      </c>
      <c r="AE29" s="3" t="s">
        <v>14</v>
      </c>
      <c r="AF29" s="2">
        <f t="shared" si="15"/>
        <v>4843.3444380069523</v>
      </c>
      <c r="AG29" s="2">
        <f t="shared" si="15"/>
        <v>5656.1920476855521</v>
      </c>
      <c r="AH29" s="2">
        <f t="shared" si="15"/>
        <v>5342.6286993285257</v>
      </c>
      <c r="AI29" s="2">
        <f t="shared" si="15"/>
        <v>10082.302277432713</v>
      </c>
      <c r="AJ29" s="2" t="str">
        <f t="shared" si="15"/>
        <v>N.A.</v>
      </c>
      <c r="AK29" s="2">
        <f t="shared" si="15"/>
        <v>21227.221531154588</v>
      </c>
      <c r="AL29" s="2" t="str">
        <f t="shared" si="15"/>
        <v>N.A.</v>
      </c>
      <c r="AM29" s="2">
        <f t="shared" si="15"/>
        <v>6907.2456917774516</v>
      </c>
      <c r="AN29" s="2">
        <f t="shared" si="15"/>
        <v>0</v>
      </c>
      <c r="AO29" s="2" t="str">
        <f t="shared" si="15"/>
        <v>N.A.</v>
      </c>
      <c r="AP29" s="15">
        <f t="shared" si="15"/>
        <v>4711.2863284355581</v>
      </c>
      <c r="AQ29" s="16">
        <f t="shared" si="15"/>
        <v>7000.7997003522187</v>
      </c>
      <c r="AR29" s="14">
        <f t="shared" si="15"/>
        <v>6475.7707417536049</v>
      </c>
    </row>
    <row r="30" spans="1:44" ht="15" customHeight="1" thickBot="1" x14ac:dyDescent="0.3">
      <c r="A30" s="3" t="s">
        <v>15</v>
      </c>
      <c r="B30" s="2">
        <v>425700</v>
      </c>
      <c r="C30" s="2"/>
      <c r="D30" s="2">
        <v>1943600</v>
      </c>
      <c r="E30" s="2"/>
      <c r="F30" s="2"/>
      <c r="G30" s="2">
        <v>220000</v>
      </c>
      <c r="H30" s="2"/>
      <c r="I30" s="2"/>
      <c r="J30" s="2"/>
      <c r="K30" s="2"/>
      <c r="L30" s="1">
        <f t="shared" si="13"/>
        <v>2369300</v>
      </c>
      <c r="M30" s="13">
        <f t="shared" si="13"/>
        <v>220000</v>
      </c>
      <c r="N30" s="14">
        <f>L30+M30</f>
        <v>2589300</v>
      </c>
      <c r="P30" s="3" t="s">
        <v>15</v>
      </c>
      <c r="Q30" s="2">
        <v>110</v>
      </c>
      <c r="R30" s="2">
        <v>0</v>
      </c>
      <c r="S30" s="2">
        <v>113</v>
      </c>
      <c r="T30" s="2">
        <v>0</v>
      </c>
      <c r="U30" s="2">
        <v>0</v>
      </c>
      <c r="V30" s="2">
        <v>254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223</v>
      </c>
      <c r="AB30" s="13">
        <f t="shared" si="14"/>
        <v>254</v>
      </c>
      <c r="AC30" s="18">
        <f>AA30+AB30</f>
        <v>477</v>
      </c>
      <c r="AE30" s="3" t="s">
        <v>15</v>
      </c>
      <c r="AF30" s="2">
        <f t="shared" si="15"/>
        <v>3870</v>
      </c>
      <c r="AG30" s="2" t="str">
        <f t="shared" si="15"/>
        <v>N.A.</v>
      </c>
      <c r="AH30" s="2">
        <f t="shared" si="15"/>
        <v>17200</v>
      </c>
      <c r="AI30" s="2" t="str">
        <f t="shared" si="15"/>
        <v>N.A.</v>
      </c>
      <c r="AJ30" s="2" t="str">
        <f t="shared" si="15"/>
        <v>N.A.</v>
      </c>
      <c r="AK30" s="2">
        <f t="shared" si="15"/>
        <v>866.14173228346453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10624.663677130045</v>
      </c>
      <c r="AQ30" s="16">
        <f t="shared" si="15"/>
        <v>866.14173228346453</v>
      </c>
      <c r="AR30" s="14">
        <f t="shared" si="15"/>
        <v>5428.3018867924529</v>
      </c>
    </row>
    <row r="31" spans="1:44" ht="15" customHeight="1" thickBot="1" x14ac:dyDescent="0.3">
      <c r="A31" s="4" t="s">
        <v>16</v>
      </c>
      <c r="B31" s="2">
        <f t="shared" ref="B31:K31" si="16">SUM(B27:B30)</f>
        <v>209332732</v>
      </c>
      <c r="C31" s="2">
        <f t="shared" si="16"/>
        <v>561160721.00000012</v>
      </c>
      <c r="D31" s="2">
        <f t="shared" si="16"/>
        <v>101642572.00000001</v>
      </c>
      <c r="E31" s="2">
        <f t="shared" si="16"/>
        <v>24348760</v>
      </c>
      <c r="F31" s="2">
        <f t="shared" si="16"/>
        <v>27722920.000000004</v>
      </c>
      <c r="G31" s="2">
        <f t="shared" si="16"/>
        <v>187932320.00000003</v>
      </c>
      <c r="H31" s="2">
        <f t="shared" si="16"/>
        <v>101938796.00000003</v>
      </c>
      <c r="I31" s="2">
        <f t="shared" si="16"/>
        <v>28057232.000000007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440637020</v>
      </c>
      <c r="M31" s="13">
        <f t="shared" ref="M31" si="18">C31+E31+G31+I31+K31</f>
        <v>801499033.00000012</v>
      </c>
      <c r="N31" s="18">
        <f>L31+M31</f>
        <v>1242136053</v>
      </c>
      <c r="P31" s="4" t="s">
        <v>16</v>
      </c>
      <c r="Q31" s="2">
        <v>42329</v>
      </c>
      <c r="R31" s="2">
        <v>99270</v>
      </c>
      <c r="S31" s="2">
        <v>19520</v>
      </c>
      <c r="T31" s="2">
        <v>2415</v>
      </c>
      <c r="U31" s="2">
        <v>4564</v>
      </c>
      <c r="V31" s="2">
        <v>9097</v>
      </c>
      <c r="W31" s="2">
        <v>17487</v>
      </c>
      <c r="X31" s="2">
        <v>4062</v>
      </c>
      <c r="Y31" s="2">
        <v>3338</v>
      </c>
      <c r="Z31" s="2">
        <v>0</v>
      </c>
      <c r="AA31" s="1">
        <f t="shared" ref="AA31" si="19">Q31+S31+U31+W31+Y31</f>
        <v>87238</v>
      </c>
      <c r="AB31" s="13">
        <f t="shared" ref="AB31" si="20">R31+T31+V31+X31+Z31</f>
        <v>114844</v>
      </c>
      <c r="AC31" s="14">
        <f>AA31+AB31</f>
        <v>202082</v>
      </c>
      <c r="AE31" s="4" t="s">
        <v>16</v>
      </c>
      <c r="AF31" s="2">
        <f t="shared" ref="AF31:AO31" si="21">IFERROR(B31/Q31, "N.A.")</f>
        <v>4945.3739044154127</v>
      </c>
      <c r="AG31" s="2">
        <f t="shared" si="21"/>
        <v>5652.8731842449897</v>
      </c>
      <c r="AH31" s="2">
        <f t="shared" si="21"/>
        <v>5207.0989754098364</v>
      </c>
      <c r="AI31" s="2">
        <f t="shared" si="21"/>
        <v>10082.302277432713</v>
      </c>
      <c r="AJ31" s="2">
        <f t="shared" si="21"/>
        <v>6074.2594215600357</v>
      </c>
      <c r="AK31" s="2">
        <f t="shared" si="21"/>
        <v>20658.713861712655</v>
      </c>
      <c r="AL31" s="2">
        <f t="shared" si="21"/>
        <v>5829.4044718934083</v>
      </c>
      <c r="AM31" s="2">
        <f t="shared" si="21"/>
        <v>6907.2456917774516</v>
      </c>
      <c r="AN31" s="2">
        <f t="shared" si="21"/>
        <v>0</v>
      </c>
      <c r="AO31" s="2" t="str">
        <f t="shared" si="21"/>
        <v>N.A.</v>
      </c>
      <c r="AP31" s="15">
        <f t="shared" ref="AP31" si="22">IFERROR(L31/AA31, "N.A.")</f>
        <v>5050.9757215892159</v>
      </c>
      <c r="AQ31" s="16">
        <f t="shared" ref="AQ31" si="23">IFERROR(M31/AB31, "N.A.")</f>
        <v>6979.0240064783538</v>
      </c>
      <c r="AR31" s="14">
        <f t="shared" ref="AR31" si="24">IFERROR(N31/AC31, "N.A.")</f>
        <v>6146.6931889035141</v>
      </c>
    </row>
    <row r="32" spans="1:44" ht="15" customHeight="1" thickBot="1" x14ac:dyDescent="0.3">
      <c r="A32" s="5" t="s">
        <v>0</v>
      </c>
      <c r="B32" s="48">
        <f>B31+C31</f>
        <v>770493453.00000012</v>
      </c>
      <c r="C32" s="49"/>
      <c r="D32" s="48">
        <f>D31+E31</f>
        <v>125991332.00000001</v>
      </c>
      <c r="E32" s="49"/>
      <c r="F32" s="48">
        <f>F31+G31</f>
        <v>215655240.00000003</v>
      </c>
      <c r="G32" s="49"/>
      <c r="H32" s="48">
        <f>H31+I31</f>
        <v>129996028.00000003</v>
      </c>
      <c r="I32" s="49"/>
      <c r="J32" s="48">
        <f>J31+K31</f>
        <v>0</v>
      </c>
      <c r="K32" s="49"/>
      <c r="L32" s="48">
        <f>L31+M31</f>
        <v>1242136053</v>
      </c>
      <c r="M32" s="50"/>
      <c r="N32" s="19">
        <f>B32+D32+F32+H32+J32</f>
        <v>1242136053.0000002</v>
      </c>
      <c r="P32" s="5" t="s">
        <v>0</v>
      </c>
      <c r="Q32" s="48">
        <f>Q31+R31</f>
        <v>141599</v>
      </c>
      <c r="R32" s="49"/>
      <c r="S32" s="48">
        <f>S31+T31</f>
        <v>21935</v>
      </c>
      <c r="T32" s="49"/>
      <c r="U32" s="48">
        <f>U31+V31</f>
        <v>13661</v>
      </c>
      <c r="V32" s="49"/>
      <c r="W32" s="48">
        <f>W31+X31</f>
        <v>21549</v>
      </c>
      <c r="X32" s="49"/>
      <c r="Y32" s="48">
        <f>Y31+Z31</f>
        <v>3338</v>
      </c>
      <c r="Z32" s="49"/>
      <c r="AA32" s="48">
        <f>AA31+AB31</f>
        <v>202082</v>
      </c>
      <c r="AB32" s="49"/>
      <c r="AC32" s="20">
        <f>Q32+S32+U32+W32+Y32</f>
        <v>202082</v>
      </c>
      <c r="AE32" s="5" t="s">
        <v>0</v>
      </c>
      <c r="AF32" s="28">
        <f>IFERROR(B32/Q32,"N.A.")</f>
        <v>5441.3763727144978</v>
      </c>
      <c r="AG32" s="29"/>
      <c r="AH32" s="28">
        <f>IFERROR(D32/S32,"N.A.")</f>
        <v>5743.8491907909738</v>
      </c>
      <c r="AI32" s="29"/>
      <c r="AJ32" s="28">
        <f>IFERROR(F32/U32,"N.A.")</f>
        <v>15786.197203718617</v>
      </c>
      <c r="AK32" s="29"/>
      <c r="AL32" s="28">
        <f>IFERROR(H32/W32,"N.A.")</f>
        <v>6032.5782170866414</v>
      </c>
      <c r="AM32" s="29"/>
      <c r="AN32" s="28">
        <f>IFERROR(J32/Y32,"N.A.")</f>
        <v>0</v>
      </c>
      <c r="AO32" s="29"/>
      <c r="AP32" s="28">
        <f>IFERROR(L32/AA32,"N.A.")</f>
        <v>6146.6931889035141</v>
      </c>
      <c r="AQ32" s="29"/>
      <c r="AR32" s="17">
        <f>IFERROR(N32/AC32, "N.A.")</f>
        <v>6146.6931889035159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13747579.999999998</v>
      </c>
      <c r="C39" s="2"/>
      <c r="D39" s="2">
        <v>1776939.9999999998</v>
      </c>
      <c r="E39" s="2"/>
      <c r="F39" s="2">
        <v>6470769.9999999991</v>
      </c>
      <c r="G39" s="2"/>
      <c r="H39" s="2">
        <v>35725987.000000015</v>
      </c>
      <c r="I39" s="2"/>
      <c r="J39" s="2">
        <v>0</v>
      </c>
      <c r="K39" s="2"/>
      <c r="L39" s="1">
        <f t="shared" ref="L39:M42" si="25">B39+D39+F39+H39+J39</f>
        <v>57721277.000000015</v>
      </c>
      <c r="M39" s="13">
        <f t="shared" si="25"/>
        <v>0</v>
      </c>
      <c r="N39" s="14">
        <f>L39+M39</f>
        <v>57721277.000000015</v>
      </c>
      <c r="P39" s="3" t="s">
        <v>12</v>
      </c>
      <c r="Q39" s="2">
        <v>4861</v>
      </c>
      <c r="R39" s="2">
        <v>0</v>
      </c>
      <c r="S39" s="2">
        <v>440</v>
      </c>
      <c r="T39" s="2">
        <v>0</v>
      </c>
      <c r="U39" s="2">
        <v>978</v>
      </c>
      <c r="V39" s="2">
        <v>0</v>
      </c>
      <c r="W39" s="2">
        <v>16201</v>
      </c>
      <c r="X39" s="2">
        <v>0</v>
      </c>
      <c r="Y39" s="2">
        <v>3344</v>
      </c>
      <c r="Z39" s="2">
        <v>0</v>
      </c>
      <c r="AA39" s="1">
        <f t="shared" ref="AA39:AB42" si="26">Q39+S39+U39+W39+Y39</f>
        <v>25824</v>
      </c>
      <c r="AB39" s="13">
        <f t="shared" si="26"/>
        <v>0</v>
      </c>
      <c r="AC39" s="14">
        <f>AA39+AB39</f>
        <v>25824</v>
      </c>
      <c r="AE39" s="3" t="s">
        <v>12</v>
      </c>
      <c r="AF39" s="2">
        <f t="shared" ref="AF39:AR42" si="27">IFERROR(B39/Q39, "N.A.")</f>
        <v>2828.1382431598431</v>
      </c>
      <c r="AG39" s="2" t="str">
        <f t="shared" si="27"/>
        <v>N.A.</v>
      </c>
      <c r="AH39" s="2">
        <f t="shared" si="27"/>
        <v>4038.4999999999995</v>
      </c>
      <c r="AI39" s="2" t="str">
        <f t="shared" si="27"/>
        <v>N.A.</v>
      </c>
      <c r="AJ39" s="2">
        <f t="shared" si="27"/>
        <v>6616.3292433537827</v>
      </c>
      <c r="AK39" s="2" t="str">
        <f t="shared" si="27"/>
        <v>N.A.</v>
      </c>
      <c r="AL39" s="2">
        <f t="shared" si="27"/>
        <v>2205.1717177951987</v>
      </c>
      <c r="AM39" s="2" t="str">
        <f t="shared" si="27"/>
        <v>N.A.</v>
      </c>
      <c r="AN39" s="2">
        <f t="shared" si="27"/>
        <v>0</v>
      </c>
      <c r="AO39" s="2" t="str">
        <f t="shared" si="27"/>
        <v>N.A.</v>
      </c>
      <c r="AP39" s="15">
        <f t="shared" si="27"/>
        <v>2235.1795616480799</v>
      </c>
      <c r="AQ39" s="16" t="str">
        <f t="shared" si="27"/>
        <v>N.A.</v>
      </c>
      <c r="AR39" s="14">
        <f t="shared" si="27"/>
        <v>2235.1795616480799</v>
      </c>
    </row>
    <row r="40" spans="1:44" ht="15" customHeight="1" thickBot="1" x14ac:dyDescent="0.3">
      <c r="A40" s="3" t="s">
        <v>13</v>
      </c>
      <c r="B40" s="2">
        <v>39729805.999999993</v>
      </c>
      <c r="C40" s="2">
        <v>2391396</v>
      </c>
      <c r="D40" s="2"/>
      <c r="E40" s="2"/>
      <c r="F40" s="2"/>
      <c r="G40" s="2"/>
      <c r="H40" s="2"/>
      <c r="I40" s="2"/>
      <c r="J40" s="2"/>
      <c r="K40" s="2"/>
      <c r="L40" s="1">
        <f t="shared" si="25"/>
        <v>39729805.999999993</v>
      </c>
      <c r="M40" s="13">
        <f t="shared" si="25"/>
        <v>2391396</v>
      </c>
      <c r="N40" s="14">
        <f>L40+M40</f>
        <v>42121201.999999993</v>
      </c>
      <c r="P40" s="3" t="s">
        <v>13</v>
      </c>
      <c r="Q40" s="2">
        <v>13028</v>
      </c>
      <c r="R40" s="2">
        <v>437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6"/>
        <v>13028</v>
      </c>
      <c r="AB40" s="13">
        <f t="shared" si="26"/>
        <v>437</v>
      </c>
      <c r="AC40" s="14">
        <f>AA40+AB40</f>
        <v>13465</v>
      </c>
      <c r="AE40" s="3" t="s">
        <v>13</v>
      </c>
      <c r="AF40" s="2">
        <f t="shared" si="27"/>
        <v>3049.57061713233</v>
      </c>
      <c r="AG40" s="2">
        <f t="shared" si="27"/>
        <v>5472.3020594965674</v>
      </c>
      <c r="AH40" s="2" t="str">
        <f t="shared" si="27"/>
        <v>N.A.</v>
      </c>
      <c r="AI40" s="2" t="str">
        <f t="shared" si="27"/>
        <v>N.A.</v>
      </c>
      <c r="AJ40" s="2" t="str">
        <f t="shared" si="27"/>
        <v>N.A.</v>
      </c>
      <c r="AK40" s="2" t="str">
        <f t="shared" si="27"/>
        <v>N.A.</v>
      </c>
      <c r="AL40" s="2" t="str">
        <f t="shared" si="27"/>
        <v>N.A.</v>
      </c>
      <c r="AM40" s="2" t="str">
        <f t="shared" si="27"/>
        <v>N.A.</v>
      </c>
      <c r="AN40" s="2" t="str">
        <f t="shared" si="27"/>
        <v>N.A.</v>
      </c>
      <c r="AO40" s="2" t="str">
        <f t="shared" si="27"/>
        <v>N.A.</v>
      </c>
      <c r="AP40" s="15">
        <f t="shared" si="27"/>
        <v>3049.57061713233</v>
      </c>
      <c r="AQ40" s="16">
        <f t="shared" si="27"/>
        <v>5472.3020594965674</v>
      </c>
      <c r="AR40" s="14">
        <f t="shared" si="27"/>
        <v>3128.1991830672109</v>
      </c>
    </row>
    <row r="41" spans="1:44" ht="15" customHeight="1" thickBot="1" x14ac:dyDescent="0.3">
      <c r="A41" s="3" t="s">
        <v>14</v>
      </c>
      <c r="B41" s="2">
        <v>66146797.999999993</v>
      </c>
      <c r="C41" s="2">
        <v>332762231.00000012</v>
      </c>
      <c r="D41" s="2">
        <v>22260727.999999996</v>
      </c>
      <c r="E41" s="2">
        <v>7976000.0000000019</v>
      </c>
      <c r="F41" s="2"/>
      <c r="G41" s="2">
        <v>15725734</v>
      </c>
      <c r="H41" s="2"/>
      <c r="I41" s="2">
        <v>6209275.0000000009</v>
      </c>
      <c r="J41" s="2">
        <v>0</v>
      </c>
      <c r="K41" s="2"/>
      <c r="L41" s="1">
        <f t="shared" si="25"/>
        <v>88407525.999999985</v>
      </c>
      <c r="M41" s="13">
        <f t="shared" si="25"/>
        <v>362673240.00000012</v>
      </c>
      <c r="N41" s="14">
        <f>L41+M41</f>
        <v>451080766.00000012</v>
      </c>
      <c r="P41" s="3" t="s">
        <v>14</v>
      </c>
      <c r="Q41" s="2">
        <v>16303</v>
      </c>
      <c r="R41" s="2">
        <v>63013</v>
      </c>
      <c r="S41" s="2">
        <v>3291</v>
      </c>
      <c r="T41" s="2">
        <v>1380</v>
      </c>
      <c r="U41" s="2">
        <v>0</v>
      </c>
      <c r="V41" s="2">
        <v>1955</v>
      </c>
      <c r="W41" s="2">
        <v>0</v>
      </c>
      <c r="X41" s="2">
        <v>1568</v>
      </c>
      <c r="Y41" s="2">
        <v>2959</v>
      </c>
      <c r="Z41" s="2">
        <v>0</v>
      </c>
      <c r="AA41" s="1">
        <f t="shared" si="26"/>
        <v>22553</v>
      </c>
      <c r="AB41" s="13">
        <f t="shared" si="26"/>
        <v>67916</v>
      </c>
      <c r="AC41" s="14">
        <f>AA41+AB41</f>
        <v>90469</v>
      </c>
      <c r="AE41" s="3" t="s">
        <v>14</v>
      </c>
      <c r="AF41" s="2">
        <f t="shared" si="27"/>
        <v>4057.3390173587677</v>
      </c>
      <c r="AG41" s="2">
        <f t="shared" si="27"/>
        <v>5280.8504752987501</v>
      </c>
      <c r="AH41" s="2">
        <f t="shared" si="27"/>
        <v>6764.1227590398048</v>
      </c>
      <c r="AI41" s="2">
        <f t="shared" si="27"/>
        <v>5779.7101449275378</v>
      </c>
      <c r="AJ41" s="2" t="str">
        <f t="shared" si="27"/>
        <v>N.A.</v>
      </c>
      <c r="AK41" s="2">
        <f t="shared" si="27"/>
        <v>8043.8537084398977</v>
      </c>
      <c r="AL41" s="2" t="str">
        <f t="shared" si="27"/>
        <v>N.A.</v>
      </c>
      <c r="AM41" s="2">
        <f t="shared" si="27"/>
        <v>3959.9968112244906</v>
      </c>
      <c r="AN41" s="2">
        <f t="shared" si="27"/>
        <v>0</v>
      </c>
      <c r="AO41" s="2" t="str">
        <f t="shared" si="27"/>
        <v>N.A.</v>
      </c>
      <c r="AP41" s="15">
        <f t="shared" si="27"/>
        <v>3919.9896244402066</v>
      </c>
      <c r="AQ41" s="16">
        <f t="shared" si="27"/>
        <v>5340.0265033276419</v>
      </c>
      <c r="AR41" s="14">
        <f t="shared" si="27"/>
        <v>4986.0257767854191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5"/>
        <v>0</v>
      </c>
      <c r="M42" s="13">
        <f t="shared" si="25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6"/>
        <v>0</v>
      </c>
      <c r="AB42" s="13">
        <f t="shared" si="26"/>
        <v>0</v>
      </c>
      <c r="AC42" s="14">
        <f>AA42+AB42</f>
        <v>0</v>
      </c>
      <c r="AE42" s="3" t="s">
        <v>15</v>
      </c>
      <c r="AF42" s="2" t="str">
        <f t="shared" si="27"/>
        <v>N.A.</v>
      </c>
      <c r="AG42" s="2" t="str">
        <f t="shared" si="27"/>
        <v>N.A.</v>
      </c>
      <c r="AH42" s="2" t="str">
        <f t="shared" si="27"/>
        <v>N.A.</v>
      </c>
      <c r="AI42" s="2" t="str">
        <f t="shared" si="27"/>
        <v>N.A.</v>
      </c>
      <c r="AJ42" s="2" t="str">
        <f t="shared" si="27"/>
        <v>N.A.</v>
      </c>
      <c r="AK42" s="2" t="str">
        <f t="shared" si="27"/>
        <v>N.A.</v>
      </c>
      <c r="AL42" s="2" t="str">
        <f t="shared" si="27"/>
        <v>N.A.</v>
      </c>
      <c r="AM42" s="2" t="str">
        <f t="shared" si="27"/>
        <v>N.A.</v>
      </c>
      <c r="AN42" s="2" t="str">
        <f t="shared" si="27"/>
        <v>N.A.</v>
      </c>
      <c r="AO42" s="2" t="str">
        <f t="shared" si="27"/>
        <v>N.A.</v>
      </c>
      <c r="AP42" s="15" t="str">
        <f t="shared" si="27"/>
        <v>N.A.</v>
      </c>
      <c r="AQ42" s="16" t="str">
        <f t="shared" si="27"/>
        <v>N.A.</v>
      </c>
      <c r="AR42" s="14" t="str">
        <f t="shared" si="27"/>
        <v>N.A.</v>
      </c>
    </row>
    <row r="43" spans="1:44" ht="15" customHeight="1" thickBot="1" x14ac:dyDescent="0.3">
      <c r="A43" s="4" t="s">
        <v>16</v>
      </c>
      <c r="B43" s="2">
        <f t="shared" ref="B43:K43" si="28">SUM(B39:B42)</f>
        <v>119624183.99999999</v>
      </c>
      <c r="C43" s="2">
        <f t="shared" si="28"/>
        <v>335153627.00000012</v>
      </c>
      <c r="D43" s="2">
        <f t="shared" si="28"/>
        <v>24037667.999999996</v>
      </c>
      <c r="E43" s="2">
        <f t="shared" si="28"/>
        <v>7976000.0000000019</v>
      </c>
      <c r="F43" s="2">
        <f t="shared" si="28"/>
        <v>6470769.9999999991</v>
      </c>
      <c r="G43" s="2">
        <f t="shared" si="28"/>
        <v>15725734</v>
      </c>
      <c r="H43" s="2">
        <f t="shared" si="28"/>
        <v>35725987.000000015</v>
      </c>
      <c r="I43" s="2">
        <f t="shared" si="28"/>
        <v>6209275.0000000009</v>
      </c>
      <c r="J43" s="2">
        <f t="shared" si="28"/>
        <v>0</v>
      </c>
      <c r="K43" s="2">
        <f t="shared" si="28"/>
        <v>0</v>
      </c>
      <c r="L43" s="1">
        <f t="shared" ref="L43" si="29">B43+D43+F43+H43+J43</f>
        <v>185858609</v>
      </c>
      <c r="M43" s="13">
        <f t="shared" ref="M43" si="30">C43+E43+G43+I43+K43</f>
        <v>365064636.00000012</v>
      </c>
      <c r="N43" s="18">
        <f>L43+M43</f>
        <v>550923245.00000012</v>
      </c>
      <c r="P43" s="4" t="s">
        <v>16</v>
      </c>
      <c r="Q43" s="2">
        <f t="shared" ref="Q43:Z43" si="31">SUM(Q39:Q42)</f>
        <v>34192</v>
      </c>
      <c r="R43" s="2">
        <f t="shared" si="31"/>
        <v>63450</v>
      </c>
      <c r="S43" s="2">
        <f t="shared" si="31"/>
        <v>3731</v>
      </c>
      <c r="T43" s="2">
        <f t="shared" si="31"/>
        <v>1380</v>
      </c>
      <c r="U43" s="2">
        <f t="shared" si="31"/>
        <v>978</v>
      </c>
      <c r="V43" s="2">
        <f t="shared" si="31"/>
        <v>1955</v>
      </c>
      <c r="W43" s="2">
        <f t="shared" si="31"/>
        <v>16201</v>
      </c>
      <c r="X43" s="2">
        <f t="shared" si="31"/>
        <v>1568</v>
      </c>
      <c r="Y43" s="2">
        <f t="shared" si="31"/>
        <v>6303</v>
      </c>
      <c r="Z43" s="2">
        <f t="shared" si="31"/>
        <v>0</v>
      </c>
      <c r="AA43" s="1">
        <f t="shared" ref="AA43" si="32">Q43+S43+U43+W43+Y43</f>
        <v>61405</v>
      </c>
      <c r="AB43" s="13">
        <f t="shared" ref="AB43" si="33">R43+T43+V43+X43+Z43</f>
        <v>68353</v>
      </c>
      <c r="AC43" s="18">
        <f>AA43+AB43</f>
        <v>129758</v>
      </c>
      <c r="AE43" s="4" t="s">
        <v>16</v>
      </c>
      <c r="AF43" s="2">
        <f t="shared" ref="AF43:AO43" si="34">IFERROR(B43/Q43, "N.A.")</f>
        <v>3498.60154422087</v>
      </c>
      <c r="AG43" s="2">
        <f t="shared" si="34"/>
        <v>5282.1690622537453</v>
      </c>
      <c r="AH43" s="2">
        <f t="shared" si="34"/>
        <v>6442.6877512731162</v>
      </c>
      <c r="AI43" s="2">
        <f t="shared" si="34"/>
        <v>5779.7101449275378</v>
      </c>
      <c r="AJ43" s="2">
        <f t="shared" si="34"/>
        <v>6616.3292433537827</v>
      </c>
      <c r="AK43" s="2">
        <f t="shared" si="34"/>
        <v>8043.8537084398977</v>
      </c>
      <c r="AL43" s="2">
        <f t="shared" si="34"/>
        <v>2205.1717177951987</v>
      </c>
      <c r="AM43" s="2">
        <f t="shared" si="34"/>
        <v>3959.9968112244906</v>
      </c>
      <c r="AN43" s="2">
        <f t="shared" si="34"/>
        <v>0</v>
      </c>
      <c r="AO43" s="2" t="str">
        <f t="shared" si="34"/>
        <v>N.A.</v>
      </c>
      <c r="AP43" s="15">
        <f t="shared" ref="AP43" si="35">IFERROR(L43/AA43, "N.A.")</f>
        <v>3026.7666965230846</v>
      </c>
      <c r="AQ43" s="16">
        <f t="shared" ref="AQ43" si="36">IFERROR(M43/AB43, "N.A.")</f>
        <v>5340.8721782511393</v>
      </c>
      <c r="AR43" s="14">
        <f t="shared" ref="AR43" si="37">IFERROR(N43/AC43, "N.A.")</f>
        <v>4245.7747884523505</v>
      </c>
    </row>
    <row r="44" spans="1:44" ht="15" customHeight="1" thickBot="1" x14ac:dyDescent="0.3">
      <c r="A44" s="5" t="s">
        <v>0</v>
      </c>
      <c r="B44" s="48">
        <f>B43+C43</f>
        <v>454777811.00000012</v>
      </c>
      <c r="C44" s="49"/>
      <c r="D44" s="48">
        <f>D43+E43</f>
        <v>32013668</v>
      </c>
      <c r="E44" s="49"/>
      <c r="F44" s="48">
        <f>F43+G43</f>
        <v>22196504</v>
      </c>
      <c r="G44" s="49"/>
      <c r="H44" s="48">
        <f>H43+I43</f>
        <v>41935262.000000015</v>
      </c>
      <c r="I44" s="49"/>
      <c r="J44" s="48">
        <f>J43+K43</f>
        <v>0</v>
      </c>
      <c r="K44" s="49"/>
      <c r="L44" s="48">
        <f>L43+M43</f>
        <v>550923245.00000012</v>
      </c>
      <c r="M44" s="50"/>
      <c r="N44" s="19">
        <f>B44+D44+F44+H44+J44</f>
        <v>550923245.00000012</v>
      </c>
      <c r="P44" s="5" t="s">
        <v>0</v>
      </c>
      <c r="Q44" s="48">
        <f>Q43+R43</f>
        <v>97642</v>
      </c>
      <c r="R44" s="49"/>
      <c r="S44" s="48">
        <f>S43+T43</f>
        <v>5111</v>
      </c>
      <c r="T44" s="49"/>
      <c r="U44" s="48">
        <f>U43+V43</f>
        <v>2933</v>
      </c>
      <c r="V44" s="49"/>
      <c r="W44" s="48">
        <f>W43+X43</f>
        <v>17769</v>
      </c>
      <c r="X44" s="49"/>
      <c r="Y44" s="48">
        <f>Y43+Z43</f>
        <v>6303</v>
      </c>
      <c r="Z44" s="49"/>
      <c r="AA44" s="48">
        <f>AA43+AB43</f>
        <v>129758</v>
      </c>
      <c r="AB44" s="50"/>
      <c r="AC44" s="19">
        <f>Q44+S44+U44+W44+Y44</f>
        <v>129758</v>
      </c>
      <c r="AE44" s="5" t="s">
        <v>0</v>
      </c>
      <c r="AF44" s="28">
        <f>IFERROR(B44/Q44,"N.A.")</f>
        <v>4657.6044222772998</v>
      </c>
      <c r="AG44" s="29"/>
      <c r="AH44" s="28">
        <f>IFERROR(D44/S44,"N.A.")</f>
        <v>6263.6799060849153</v>
      </c>
      <c r="AI44" s="29"/>
      <c r="AJ44" s="28">
        <f>IFERROR(F44/U44,"N.A.")</f>
        <v>7567.8499829526081</v>
      </c>
      <c r="AK44" s="29"/>
      <c r="AL44" s="28">
        <f>IFERROR(H44/W44,"N.A.")</f>
        <v>2360.0237492261813</v>
      </c>
      <c r="AM44" s="29"/>
      <c r="AN44" s="28">
        <f>IFERROR(J44/Y44,"N.A.")</f>
        <v>0</v>
      </c>
      <c r="AO44" s="29"/>
      <c r="AP44" s="28">
        <f>IFERROR(L44/AA44,"N.A.")</f>
        <v>4245.7747884523505</v>
      </c>
      <c r="AQ44" s="29"/>
      <c r="AR44" s="17">
        <f>IFERROR(N44/AC44, "N.A.")</f>
        <v>4245.7747884523505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1974080</v>
      </c>
      <c r="C15" s="2"/>
      <c r="D15" s="2">
        <v>402480</v>
      </c>
      <c r="E15" s="2"/>
      <c r="F15" s="2"/>
      <c r="G15" s="2"/>
      <c r="H15" s="2">
        <v>2198379.0000000005</v>
      </c>
      <c r="I15" s="2"/>
      <c r="J15" s="2">
        <v>0</v>
      </c>
      <c r="K15" s="2"/>
      <c r="L15" s="1">
        <f t="shared" ref="L15:M18" si="0">B15+D15+F15+H15+J15</f>
        <v>4574939</v>
      </c>
      <c r="M15" s="13">
        <f t="shared" si="0"/>
        <v>0</v>
      </c>
      <c r="N15" s="14">
        <f>L15+M15</f>
        <v>4574939</v>
      </c>
      <c r="P15" s="3" t="s">
        <v>12</v>
      </c>
      <c r="Q15" s="2">
        <v>751</v>
      </c>
      <c r="R15" s="2">
        <v>0</v>
      </c>
      <c r="S15" s="2">
        <v>117</v>
      </c>
      <c r="T15" s="2">
        <v>0</v>
      </c>
      <c r="U15" s="2">
        <v>0</v>
      </c>
      <c r="V15" s="2">
        <v>0</v>
      </c>
      <c r="W15" s="2">
        <v>2495</v>
      </c>
      <c r="X15" s="2">
        <v>0</v>
      </c>
      <c r="Y15" s="2">
        <v>526</v>
      </c>
      <c r="Z15" s="2">
        <v>0</v>
      </c>
      <c r="AA15" s="1">
        <f t="shared" ref="AA15:AB18" si="1">Q15+S15+U15+W15+Y15</f>
        <v>3889</v>
      </c>
      <c r="AB15" s="13">
        <f t="shared" si="1"/>
        <v>0</v>
      </c>
      <c r="AC15" s="14">
        <f>AA15+AB15</f>
        <v>3889</v>
      </c>
      <c r="AE15" s="3" t="s">
        <v>12</v>
      </c>
      <c r="AF15" s="2">
        <f t="shared" ref="AF15:AR18" si="2">IFERROR(B15/Q15, "N.A.")</f>
        <v>2628.601864181092</v>
      </c>
      <c r="AG15" s="2" t="str">
        <f t="shared" si="2"/>
        <v>N.A.</v>
      </c>
      <c r="AH15" s="2">
        <f t="shared" si="2"/>
        <v>3440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881.11382765531084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1176.3792748778606</v>
      </c>
      <c r="AQ15" s="16" t="str">
        <f t="shared" si="2"/>
        <v>N.A.</v>
      </c>
      <c r="AR15" s="14">
        <f t="shared" si="2"/>
        <v>1176.3792748778606</v>
      </c>
    </row>
    <row r="16" spans="1:44" ht="15" customHeight="1" thickBot="1" x14ac:dyDescent="0.3">
      <c r="A16" s="3" t="s">
        <v>13</v>
      </c>
      <c r="B16" s="2">
        <v>501930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501930</v>
      </c>
      <c r="M16" s="13">
        <f t="shared" si="0"/>
        <v>0</v>
      </c>
      <c r="N16" s="14">
        <f>L16+M16</f>
        <v>501930</v>
      </c>
      <c r="P16" s="3" t="s">
        <v>13</v>
      </c>
      <c r="Q16" s="2">
        <v>273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273</v>
      </c>
      <c r="AB16" s="13">
        <f t="shared" si="1"/>
        <v>0</v>
      </c>
      <c r="AC16" s="14">
        <f>AA16+AB16</f>
        <v>273</v>
      </c>
      <c r="AE16" s="3" t="s">
        <v>13</v>
      </c>
      <c r="AF16" s="2">
        <f t="shared" si="2"/>
        <v>1838.5714285714287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1838.5714285714287</v>
      </c>
      <c r="AQ16" s="16" t="str">
        <f t="shared" si="2"/>
        <v>N.A.</v>
      </c>
      <c r="AR16" s="14">
        <f t="shared" si="2"/>
        <v>1838.5714285714287</v>
      </c>
    </row>
    <row r="17" spans="1:44" ht="15" customHeight="1" thickBot="1" x14ac:dyDescent="0.3">
      <c r="A17" s="3" t="s">
        <v>14</v>
      </c>
      <c r="B17" s="2">
        <v>5100010.0000000009</v>
      </c>
      <c r="C17" s="2">
        <v>14020880</v>
      </c>
      <c r="D17" s="2">
        <v>0</v>
      </c>
      <c r="E17" s="2"/>
      <c r="F17" s="2"/>
      <c r="G17" s="2"/>
      <c r="H17" s="2"/>
      <c r="I17" s="2"/>
      <c r="J17" s="2"/>
      <c r="K17" s="2"/>
      <c r="L17" s="1">
        <f t="shared" si="0"/>
        <v>5100010.0000000009</v>
      </c>
      <c r="M17" s="13">
        <f t="shared" si="0"/>
        <v>14020880</v>
      </c>
      <c r="N17" s="14">
        <f>L17+M17</f>
        <v>19120890</v>
      </c>
      <c r="P17" s="3" t="s">
        <v>14</v>
      </c>
      <c r="Q17" s="2">
        <v>1670</v>
      </c>
      <c r="R17" s="2">
        <v>1953</v>
      </c>
      <c r="S17" s="2">
        <v>176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1846</v>
      </c>
      <c r="AB17" s="13">
        <f t="shared" si="1"/>
        <v>1953</v>
      </c>
      <c r="AC17" s="14">
        <f>AA17+AB17</f>
        <v>3799</v>
      </c>
      <c r="AE17" s="3" t="s">
        <v>14</v>
      </c>
      <c r="AF17" s="2">
        <f t="shared" si="2"/>
        <v>3053.8982035928148</v>
      </c>
      <c r="AG17" s="2">
        <f t="shared" si="2"/>
        <v>7179.1500256016388</v>
      </c>
      <c r="AH17" s="2">
        <f t="shared" si="2"/>
        <v>0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2762.7356446370536</v>
      </c>
      <c r="AQ17" s="16">
        <f t="shared" si="2"/>
        <v>7179.1500256016388</v>
      </c>
      <c r="AR17" s="14">
        <f t="shared" si="2"/>
        <v>5033.1376678073175</v>
      </c>
    </row>
    <row r="18" spans="1:44" ht="15" customHeight="1" thickBot="1" x14ac:dyDescent="0.3">
      <c r="A18" s="3" t="s">
        <v>15</v>
      </c>
      <c r="B18" s="2">
        <v>768840</v>
      </c>
      <c r="C18" s="2"/>
      <c r="D18" s="2"/>
      <c r="E18" s="2"/>
      <c r="F18" s="2"/>
      <c r="G18" s="2">
        <v>44000</v>
      </c>
      <c r="H18" s="2">
        <v>833668.99999999977</v>
      </c>
      <c r="I18" s="2"/>
      <c r="J18" s="2">
        <v>0</v>
      </c>
      <c r="K18" s="2"/>
      <c r="L18" s="1">
        <f t="shared" si="0"/>
        <v>1602508.9999999998</v>
      </c>
      <c r="M18" s="13">
        <f t="shared" si="0"/>
        <v>44000</v>
      </c>
      <c r="N18" s="14">
        <f>L18+M18</f>
        <v>1646508.9999999998</v>
      </c>
      <c r="P18" s="3" t="s">
        <v>15</v>
      </c>
      <c r="Q18" s="2">
        <v>420</v>
      </c>
      <c r="R18" s="2">
        <v>0</v>
      </c>
      <c r="S18" s="2">
        <v>0</v>
      </c>
      <c r="T18" s="2">
        <v>0</v>
      </c>
      <c r="U18" s="2">
        <v>0</v>
      </c>
      <c r="V18" s="2">
        <v>176</v>
      </c>
      <c r="W18" s="2">
        <v>3576</v>
      </c>
      <c r="X18" s="2">
        <v>0</v>
      </c>
      <c r="Y18" s="2">
        <v>1121</v>
      </c>
      <c r="Z18" s="2">
        <v>0</v>
      </c>
      <c r="AA18" s="1">
        <f t="shared" si="1"/>
        <v>5117</v>
      </c>
      <c r="AB18" s="13">
        <f t="shared" si="1"/>
        <v>176</v>
      </c>
      <c r="AC18" s="18">
        <f>AA18+AB18</f>
        <v>5293</v>
      </c>
      <c r="AE18" s="3" t="s">
        <v>15</v>
      </c>
      <c r="AF18" s="2">
        <f t="shared" si="2"/>
        <v>1830.5714285714287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250</v>
      </c>
      <c r="AL18" s="2">
        <f t="shared" si="2"/>
        <v>233.12891498881424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313.17353918311505</v>
      </c>
      <c r="AQ18" s="16">
        <f t="shared" si="2"/>
        <v>250</v>
      </c>
      <c r="AR18" s="14">
        <f t="shared" si="2"/>
        <v>311.07292650670695</v>
      </c>
    </row>
    <row r="19" spans="1:44" ht="15" customHeight="1" thickBot="1" x14ac:dyDescent="0.3">
      <c r="A19" s="4" t="s">
        <v>16</v>
      </c>
      <c r="B19" s="2">
        <f t="shared" ref="B19:K19" si="3">SUM(B15:B18)</f>
        <v>8344860.0000000009</v>
      </c>
      <c r="C19" s="2">
        <f t="shared" si="3"/>
        <v>14020880</v>
      </c>
      <c r="D19" s="2">
        <f t="shared" si="3"/>
        <v>402480</v>
      </c>
      <c r="E19" s="2">
        <f t="shared" si="3"/>
        <v>0</v>
      </c>
      <c r="F19" s="2">
        <f t="shared" si="3"/>
        <v>0</v>
      </c>
      <c r="G19" s="2">
        <f t="shared" si="3"/>
        <v>44000</v>
      </c>
      <c r="H19" s="2">
        <f t="shared" si="3"/>
        <v>3032048</v>
      </c>
      <c r="I19" s="2">
        <f t="shared" si="3"/>
        <v>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11779388</v>
      </c>
      <c r="M19" s="13">
        <f t="shared" ref="M19" si="5">C19+E19+G19+I19+K19</f>
        <v>14064880</v>
      </c>
      <c r="N19" s="18">
        <f>L19+M19</f>
        <v>25844268</v>
      </c>
      <c r="P19" s="4" t="s">
        <v>16</v>
      </c>
      <c r="Q19" s="2">
        <f t="shared" ref="Q19:Z19" si="6">SUM(Q15:Q18)</f>
        <v>3114</v>
      </c>
      <c r="R19" s="2">
        <f t="shared" si="6"/>
        <v>1953</v>
      </c>
      <c r="S19" s="2">
        <f t="shared" si="6"/>
        <v>293</v>
      </c>
      <c r="T19" s="2">
        <f t="shared" si="6"/>
        <v>0</v>
      </c>
      <c r="U19" s="2">
        <f t="shared" si="6"/>
        <v>0</v>
      </c>
      <c r="V19" s="2">
        <f t="shared" si="6"/>
        <v>176</v>
      </c>
      <c r="W19" s="2">
        <f t="shared" si="6"/>
        <v>6071</v>
      </c>
      <c r="X19" s="2">
        <f t="shared" si="6"/>
        <v>0</v>
      </c>
      <c r="Y19" s="2">
        <f t="shared" si="6"/>
        <v>1647</v>
      </c>
      <c r="Z19" s="2">
        <f t="shared" si="6"/>
        <v>0</v>
      </c>
      <c r="AA19" s="1">
        <f t="shared" ref="AA19" si="7">Q19+S19+U19+W19+Y19</f>
        <v>11125</v>
      </c>
      <c r="AB19" s="13">
        <f t="shared" ref="AB19" si="8">R19+T19+V19+X19+Z19</f>
        <v>2129</v>
      </c>
      <c r="AC19" s="14">
        <f>AA19+AB19</f>
        <v>13254</v>
      </c>
      <c r="AE19" s="4" t="s">
        <v>16</v>
      </c>
      <c r="AF19" s="2">
        <f t="shared" ref="AF19:AO19" si="9">IFERROR(B19/Q19, "N.A.")</f>
        <v>2679.7880539499038</v>
      </c>
      <c r="AG19" s="2">
        <f t="shared" si="9"/>
        <v>7179.1500256016388</v>
      </c>
      <c r="AH19" s="2">
        <f t="shared" si="9"/>
        <v>1373.6518771331057</v>
      </c>
      <c r="AI19" s="2" t="str">
        <f t="shared" si="9"/>
        <v>N.A.</v>
      </c>
      <c r="AJ19" s="2" t="str">
        <f t="shared" si="9"/>
        <v>N.A.</v>
      </c>
      <c r="AK19" s="2">
        <f t="shared" si="9"/>
        <v>250</v>
      </c>
      <c r="AL19" s="2">
        <f t="shared" si="9"/>
        <v>499.43139515730525</v>
      </c>
      <c r="AM19" s="2" t="str">
        <f t="shared" si="9"/>
        <v>N.A.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1058.821393258427</v>
      </c>
      <c r="AQ19" s="16">
        <f t="shared" ref="AQ19" si="11">IFERROR(M19/AB19, "N.A.")</f>
        <v>6606.3316110850164</v>
      </c>
      <c r="AR19" s="14">
        <f t="shared" ref="AR19" si="12">IFERROR(N19/AC19, "N.A.")</f>
        <v>1949.9221367134451</v>
      </c>
    </row>
    <row r="20" spans="1:44" ht="15" customHeight="1" thickBot="1" x14ac:dyDescent="0.3">
      <c r="A20" s="5" t="s">
        <v>0</v>
      </c>
      <c r="B20" s="48">
        <f>B19+C19</f>
        <v>22365740</v>
      </c>
      <c r="C20" s="49"/>
      <c r="D20" s="48">
        <f>D19+E19</f>
        <v>402480</v>
      </c>
      <c r="E20" s="49"/>
      <c r="F20" s="48">
        <f>F19+G19</f>
        <v>44000</v>
      </c>
      <c r="G20" s="49"/>
      <c r="H20" s="48">
        <f>H19+I19</f>
        <v>3032048</v>
      </c>
      <c r="I20" s="49"/>
      <c r="J20" s="48">
        <f>J19+K19</f>
        <v>0</v>
      </c>
      <c r="K20" s="49"/>
      <c r="L20" s="48">
        <f>L19+M19</f>
        <v>25844268</v>
      </c>
      <c r="M20" s="50"/>
      <c r="N20" s="19">
        <f>B20+D20+F20+H20+J20</f>
        <v>25844268</v>
      </c>
      <c r="P20" s="5" t="s">
        <v>0</v>
      </c>
      <c r="Q20" s="48">
        <f>Q19+R19</f>
        <v>5067</v>
      </c>
      <c r="R20" s="49"/>
      <c r="S20" s="48">
        <f>S19+T19</f>
        <v>293</v>
      </c>
      <c r="T20" s="49"/>
      <c r="U20" s="48">
        <f>U19+V19</f>
        <v>176</v>
      </c>
      <c r="V20" s="49"/>
      <c r="W20" s="48">
        <f>W19+X19</f>
        <v>6071</v>
      </c>
      <c r="X20" s="49"/>
      <c r="Y20" s="48">
        <f>Y19+Z19</f>
        <v>1647</v>
      </c>
      <c r="Z20" s="49"/>
      <c r="AA20" s="48">
        <f>AA19+AB19</f>
        <v>13254</v>
      </c>
      <c r="AB20" s="49"/>
      <c r="AC20" s="20">
        <f>Q20+S20+U20+W20+Y20</f>
        <v>13254</v>
      </c>
      <c r="AE20" s="5" t="s">
        <v>0</v>
      </c>
      <c r="AF20" s="28">
        <f>IFERROR(B20/Q20,"N.A.")</f>
        <v>4414.0003947108744</v>
      </c>
      <c r="AG20" s="29"/>
      <c r="AH20" s="28">
        <f>IFERROR(D20/S20,"N.A.")</f>
        <v>1373.6518771331057</v>
      </c>
      <c r="AI20" s="29"/>
      <c r="AJ20" s="28">
        <f>IFERROR(F20/U20,"N.A.")</f>
        <v>250</v>
      </c>
      <c r="AK20" s="29"/>
      <c r="AL20" s="28">
        <f>IFERROR(H20/W20,"N.A.")</f>
        <v>499.43139515730525</v>
      </c>
      <c r="AM20" s="29"/>
      <c r="AN20" s="28">
        <f>IFERROR(J20/Y20,"N.A.")</f>
        <v>0</v>
      </c>
      <c r="AO20" s="29"/>
      <c r="AP20" s="28">
        <f>IFERROR(L20/AA20,"N.A.")</f>
        <v>1949.9221367134451</v>
      </c>
      <c r="AQ20" s="29"/>
      <c r="AR20" s="17">
        <f>IFERROR(N20/AC20, "N.A.")</f>
        <v>1949.9221367134451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1625400</v>
      </c>
      <c r="C27" s="2"/>
      <c r="D27" s="2">
        <v>402480</v>
      </c>
      <c r="E27" s="2"/>
      <c r="F27" s="2"/>
      <c r="G27" s="2"/>
      <c r="H27" s="2">
        <v>1587905.0000000002</v>
      </c>
      <c r="I27" s="2"/>
      <c r="J27" s="2"/>
      <c r="K27" s="2"/>
      <c r="L27" s="1">
        <f t="shared" ref="L27:M30" si="13">B27+D27+F27+H27+J27</f>
        <v>3615785</v>
      </c>
      <c r="M27" s="13">
        <f t="shared" si="13"/>
        <v>0</v>
      </c>
      <c r="N27" s="14">
        <f>L27+M27</f>
        <v>3615785</v>
      </c>
      <c r="P27" s="3" t="s">
        <v>12</v>
      </c>
      <c r="Q27" s="2">
        <v>497</v>
      </c>
      <c r="R27" s="2">
        <v>0</v>
      </c>
      <c r="S27" s="2">
        <v>117</v>
      </c>
      <c r="T27" s="2">
        <v>0</v>
      </c>
      <c r="U27" s="2">
        <v>0</v>
      </c>
      <c r="V27" s="2">
        <v>0</v>
      </c>
      <c r="W27" s="2">
        <v>1053</v>
      </c>
      <c r="X27" s="2">
        <v>0</v>
      </c>
      <c r="Y27" s="2">
        <v>0</v>
      </c>
      <c r="Z27" s="2">
        <v>0</v>
      </c>
      <c r="AA27" s="1">
        <f t="shared" ref="AA27:AB30" si="14">Q27+S27+U27+W27+Y27</f>
        <v>1667</v>
      </c>
      <c r="AB27" s="13">
        <f t="shared" si="14"/>
        <v>0</v>
      </c>
      <c r="AC27" s="14">
        <f>AA27+AB27</f>
        <v>1667</v>
      </c>
      <c r="AE27" s="3" t="s">
        <v>12</v>
      </c>
      <c r="AF27" s="2">
        <f t="shared" ref="AF27:AR30" si="15">IFERROR(B27/Q27, "N.A.")</f>
        <v>3270.4225352112676</v>
      </c>
      <c r="AG27" s="2" t="str">
        <f t="shared" si="15"/>
        <v>N.A.</v>
      </c>
      <c r="AH27" s="2">
        <f t="shared" si="15"/>
        <v>3440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1507.9819563152898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2169.0371925614877</v>
      </c>
      <c r="AQ27" s="16" t="str">
        <f t="shared" si="15"/>
        <v>N.A.</v>
      </c>
      <c r="AR27" s="14">
        <f t="shared" si="15"/>
        <v>2169.0371925614877</v>
      </c>
    </row>
    <row r="28" spans="1:44" ht="15" customHeight="1" thickBot="1" x14ac:dyDescent="0.3">
      <c r="A28" s="3" t="s">
        <v>13</v>
      </c>
      <c r="B28" s="2">
        <v>234000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234000</v>
      </c>
      <c r="M28" s="13">
        <f t="shared" si="13"/>
        <v>0</v>
      </c>
      <c r="N28" s="14">
        <f>L28+M28</f>
        <v>234000</v>
      </c>
      <c r="P28" s="3" t="s">
        <v>13</v>
      </c>
      <c r="Q28" s="2">
        <v>78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78</v>
      </c>
      <c r="AB28" s="13">
        <f t="shared" si="14"/>
        <v>0</v>
      </c>
      <c r="AC28" s="14">
        <f>AA28+AB28</f>
        <v>78</v>
      </c>
      <c r="AE28" s="3" t="s">
        <v>13</v>
      </c>
      <c r="AF28" s="2">
        <f t="shared" si="15"/>
        <v>3000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3000</v>
      </c>
      <c r="AQ28" s="16" t="str">
        <f t="shared" si="15"/>
        <v>N.A.</v>
      </c>
      <c r="AR28" s="14">
        <f t="shared" si="15"/>
        <v>3000</v>
      </c>
    </row>
    <row r="29" spans="1:44" ht="15" customHeight="1" thickBot="1" x14ac:dyDescent="0.3">
      <c r="A29" s="3" t="s">
        <v>14</v>
      </c>
      <c r="B29" s="2">
        <v>4233270</v>
      </c>
      <c r="C29" s="2">
        <v>10096880.000000002</v>
      </c>
      <c r="D29" s="2"/>
      <c r="E29" s="2"/>
      <c r="F29" s="2"/>
      <c r="G29" s="2"/>
      <c r="H29" s="2"/>
      <c r="I29" s="2"/>
      <c r="J29" s="2"/>
      <c r="K29" s="2"/>
      <c r="L29" s="1">
        <f t="shared" si="13"/>
        <v>4233270</v>
      </c>
      <c r="M29" s="13">
        <f t="shared" si="13"/>
        <v>10096880.000000002</v>
      </c>
      <c r="N29" s="14">
        <f>L29+M29</f>
        <v>14330150.000000002</v>
      </c>
      <c r="P29" s="3" t="s">
        <v>14</v>
      </c>
      <c r="Q29" s="2">
        <v>997</v>
      </c>
      <c r="R29" s="2">
        <v>1660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4"/>
        <v>997</v>
      </c>
      <c r="AB29" s="13">
        <f t="shared" si="14"/>
        <v>1660</v>
      </c>
      <c r="AC29" s="14">
        <f>AA29+AB29</f>
        <v>2657</v>
      </c>
      <c r="AE29" s="3" t="s">
        <v>14</v>
      </c>
      <c r="AF29" s="2">
        <f t="shared" si="15"/>
        <v>4246.0080240722164</v>
      </c>
      <c r="AG29" s="2">
        <f t="shared" si="15"/>
        <v>6082.4578313253023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4246.0080240722164</v>
      </c>
      <c r="AQ29" s="16">
        <f t="shared" si="15"/>
        <v>6082.4578313253023</v>
      </c>
      <c r="AR29" s="14">
        <f t="shared" si="15"/>
        <v>5393.3571697403095</v>
      </c>
    </row>
    <row r="30" spans="1:44" ht="15" customHeight="1" thickBot="1" x14ac:dyDescent="0.3">
      <c r="A30" s="3" t="s">
        <v>15</v>
      </c>
      <c r="B30" s="2">
        <v>768840</v>
      </c>
      <c r="C30" s="2"/>
      <c r="D30" s="2"/>
      <c r="E30" s="2"/>
      <c r="F30" s="2"/>
      <c r="G30" s="2">
        <v>44000</v>
      </c>
      <c r="H30" s="2">
        <v>833668.99999999977</v>
      </c>
      <c r="I30" s="2"/>
      <c r="J30" s="2">
        <v>0</v>
      </c>
      <c r="K30" s="2"/>
      <c r="L30" s="1">
        <f t="shared" si="13"/>
        <v>1602508.9999999998</v>
      </c>
      <c r="M30" s="13">
        <f t="shared" si="13"/>
        <v>44000</v>
      </c>
      <c r="N30" s="14">
        <f>L30+M30</f>
        <v>1646508.9999999998</v>
      </c>
      <c r="P30" s="3" t="s">
        <v>15</v>
      </c>
      <c r="Q30" s="2">
        <v>420</v>
      </c>
      <c r="R30" s="2">
        <v>0</v>
      </c>
      <c r="S30" s="2">
        <v>0</v>
      </c>
      <c r="T30" s="2">
        <v>0</v>
      </c>
      <c r="U30" s="2">
        <v>0</v>
      </c>
      <c r="V30" s="2">
        <v>176</v>
      </c>
      <c r="W30" s="2">
        <v>3576</v>
      </c>
      <c r="X30" s="2">
        <v>0</v>
      </c>
      <c r="Y30" s="2">
        <v>945</v>
      </c>
      <c r="Z30" s="2">
        <v>0</v>
      </c>
      <c r="AA30" s="1">
        <f t="shared" si="14"/>
        <v>4941</v>
      </c>
      <c r="AB30" s="13">
        <f t="shared" si="14"/>
        <v>176</v>
      </c>
      <c r="AC30" s="18">
        <f>AA30+AB30</f>
        <v>5117</v>
      </c>
      <c r="AE30" s="3" t="s">
        <v>15</v>
      </c>
      <c r="AF30" s="2">
        <f t="shared" si="15"/>
        <v>1830.5714285714287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250</v>
      </c>
      <c r="AL30" s="2">
        <f t="shared" si="15"/>
        <v>233.12891498881424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324.32888079336163</v>
      </c>
      <c r="AQ30" s="16">
        <f t="shared" si="15"/>
        <v>250</v>
      </c>
      <c r="AR30" s="14">
        <f t="shared" si="15"/>
        <v>321.7723275356654</v>
      </c>
    </row>
    <row r="31" spans="1:44" ht="15" customHeight="1" thickBot="1" x14ac:dyDescent="0.3">
      <c r="A31" s="4" t="s">
        <v>16</v>
      </c>
      <c r="B31" s="2">
        <f t="shared" ref="B31:K31" si="16">SUM(B27:B30)</f>
        <v>6861510</v>
      </c>
      <c r="C31" s="2">
        <f t="shared" si="16"/>
        <v>10096880.000000002</v>
      </c>
      <c r="D31" s="2">
        <f t="shared" si="16"/>
        <v>402480</v>
      </c>
      <c r="E31" s="2">
        <f t="shared" si="16"/>
        <v>0</v>
      </c>
      <c r="F31" s="2">
        <f t="shared" si="16"/>
        <v>0</v>
      </c>
      <c r="G31" s="2">
        <f t="shared" si="16"/>
        <v>44000</v>
      </c>
      <c r="H31" s="2">
        <f t="shared" si="16"/>
        <v>2421574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9685564</v>
      </c>
      <c r="M31" s="13">
        <f t="shared" ref="M31" si="18">C31+E31+G31+I31+K31</f>
        <v>10140880.000000002</v>
      </c>
      <c r="N31" s="18">
        <f>L31+M31</f>
        <v>19826444</v>
      </c>
      <c r="P31" s="4" t="s">
        <v>16</v>
      </c>
      <c r="Q31" s="2">
        <f t="shared" ref="Q31:Z31" si="19">SUM(Q27:Q30)</f>
        <v>1992</v>
      </c>
      <c r="R31" s="2">
        <f t="shared" si="19"/>
        <v>1660</v>
      </c>
      <c r="S31" s="2">
        <f t="shared" si="19"/>
        <v>117</v>
      </c>
      <c r="T31" s="2">
        <f t="shared" si="19"/>
        <v>0</v>
      </c>
      <c r="U31" s="2">
        <f t="shared" si="19"/>
        <v>0</v>
      </c>
      <c r="V31" s="2">
        <f t="shared" si="19"/>
        <v>176</v>
      </c>
      <c r="W31" s="2">
        <f t="shared" si="19"/>
        <v>4629</v>
      </c>
      <c r="X31" s="2">
        <f t="shared" si="19"/>
        <v>0</v>
      </c>
      <c r="Y31" s="2">
        <f t="shared" si="19"/>
        <v>945</v>
      </c>
      <c r="Z31" s="2">
        <f t="shared" si="19"/>
        <v>0</v>
      </c>
      <c r="AA31" s="1">
        <f t="shared" ref="AA31" si="20">Q31+S31+U31+W31+Y31</f>
        <v>7683</v>
      </c>
      <c r="AB31" s="13">
        <f t="shared" ref="AB31" si="21">R31+T31+V31+X31+Z31</f>
        <v>1836</v>
      </c>
      <c r="AC31" s="14">
        <f>AA31+AB31</f>
        <v>9519</v>
      </c>
      <c r="AE31" s="4" t="s">
        <v>16</v>
      </c>
      <c r="AF31" s="2">
        <f t="shared" ref="AF31:AO31" si="22">IFERROR(B31/Q31, "N.A.")</f>
        <v>3444.5331325301204</v>
      </c>
      <c r="AG31" s="2">
        <f t="shared" si="22"/>
        <v>6082.4578313253023</v>
      </c>
      <c r="AH31" s="2">
        <f t="shared" si="22"/>
        <v>3440</v>
      </c>
      <c r="AI31" s="2" t="str">
        <f t="shared" si="22"/>
        <v>N.A.</v>
      </c>
      <c r="AJ31" s="2" t="str">
        <f t="shared" si="22"/>
        <v>N.A.</v>
      </c>
      <c r="AK31" s="2">
        <f t="shared" si="22"/>
        <v>250</v>
      </c>
      <c r="AL31" s="2">
        <f t="shared" si="22"/>
        <v>523.13112983365738</v>
      </c>
      <c r="AM31" s="2" t="str">
        <f t="shared" si="22"/>
        <v>N.A.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1260.6487049329689</v>
      </c>
      <c r="AQ31" s="16">
        <f t="shared" ref="AQ31" si="24">IFERROR(M31/AB31, "N.A.")</f>
        <v>5523.3551198257092</v>
      </c>
      <c r="AR31" s="14">
        <f t="shared" ref="AR31" si="25">IFERROR(N31/AC31, "N.A.")</f>
        <v>2082.8284483664252</v>
      </c>
    </row>
    <row r="32" spans="1:44" ht="15" customHeight="1" thickBot="1" x14ac:dyDescent="0.3">
      <c r="A32" s="5" t="s">
        <v>0</v>
      </c>
      <c r="B32" s="48">
        <f>B31+C31</f>
        <v>16958390</v>
      </c>
      <c r="C32" s="49"/>
      <c r="D32" s="48">
        <f>D31+E31</f>
        <v>402480</v>
      </c>
      <c r="E32" s="49"/>
      <c r="F32" s="48">
        <f>F31+G31</f>
        <v>44000</v>
      </c>
      <c r="G32" s="49"/>
      <c r="H32" s="48">
        <f>H31+I31</f>
        <v>2421574</v>
      </c>
      <c r="I32" s="49"/>
      <c r="J32" s="48">
        <f>J31+K31</f>
        <v>0</v>
      </c>
      <c r="K32" s="49"/>
      <c r="L32" s="48">
        <f>L31+M31</f>
        <v>19826444</v>
      </c>
      <c r="M32" s="50"/>
      <c r="N32" s="19">
        <f>B32+D32+F32+H32+J32</f>
        <v>19826444</v>
      </c>
      <c r="P32" s="5" t="s">
        <v>0</v>
      </c>
      <c r="Q32" s="48">
        <f>Q31+R31</f>
        <v>3652</v>
      </c>
      <c r="R32" s="49"/>
      <c r="S32" s="48">
        <f>S31+T31</f>
        <v>117</v>
      </c>
      <c r="T32" s="49"/>
      <c r="U32" s="48">
        <f>U31+V31</f>
        <v>176</v>
      </c>
      <c r="V32" s="49"/>
      <c r="W32" s="48">
        <f>W31+X31</f>
        <v>4629</v>
      </c>
      <c r="X32" s="49"/>
      <c r="Y32" s="48">
        <f>Y31+Z31</f>
        <v>945</v>
      </c>
      <c r="Z32" s="49"/>
      <c r="AA32" s="48">
        <f>AA31+AB31</f>
        <v>9519</v>
      </c>
      <c r="AB32" s="49"/>
      <c r="AC32" s="20">
        <f>Q32+S32+U32+W32+Y32</f>
        <v>9519</v>
      </c>
      <c r="AE32" s="5" t="s">
        <v>0</v>
      </c>
      <c r="AF32" s="28">
        <f>IFERROR(B32/Q32,"N.A.")</f>
        <v>4643.5898138006569</v>
      </c>
      <c r="AG32" s="29"/>
      <c r="AH32" s="28">
        <f>IFERROR(D32/S32,"N.A.")</f>
        <v>3440</v>
      </c>
      <c r="AI32" s="29"/>
      <c r="AJ32" s="28">
        <f>IFERROR(F32/U32,"N.A.")</f>
        <v>250</v>
      </c>
      <c r="AK32" s="29"/>
      <c r="AL32" s="28">
        <f>IFERROR(H32/W32,"N.A.")</f>
        <v>523.13112983365738</v>
      </c>
      <c r="AM32" s="29"/>
      <c r="AN32" s="28">
        <f>IFERROR(J32/Y32,"N.A.")</f>
        <v>0</v>
      </c>
      <c r="AO32" s="29"/>
      <c r="AP32" s="28">
        <f>IFERROR(L32/AA32,"N.A.")</f>
        <v>2082.8284483664252</v>
      </c>
      <c r="AQ32" s="29"/>
      <c r="AR32" s="17">
        <f>IFERROR(N32/AC32, "N.A.")</f>
        <v>2082.8284483664252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348680</v>
      </c>
      <c r="C39" s="2"/>
      <c r="D39" s="2"/>
      <c r="E39" s="2"/>
      <c r="F39" s="2"/>
      <c r="G39" s="2"/>
      <c r="H39" s="2">
        <v>610474</v>
      </c>
      <c r="I39" s="2"/>
      <c r="J39" s="2">
        <v>0</v>
      </c>
      <c r="K39" s="2"/>
      <c r="L39" s="1">
        <f t="shared" ref="L39:M42" si="26">B39+D39+F39+H39+J39</f>
        <v>959154</v>
      </c>
      <c r="M39" s="13">
        <f t="shared" si="26"/>
        <v>0</v>
      </c>
      <c r="N39" s="14">
        <f>L39+M39</f>
        <v>959154</v>
      </c>
      <c r="P39" s="3" t="s">
        <v>12</v>
      </c>
      <c r="Q39" s="2">
        <v>254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1442</v>
      </c>
      <c r="X39" s="2">
        <v>0</v>
      </c>
      <c r="Y39" s="2">
        <v>526</v>
      </c>
      <c r="Z39" s="2">
        <v>0</v>
      </c>
      <c r="AA39" s="1">
        <f t="shared" ref="AA39:AB42" si="27">Q39+S39+U39+W39+Y39</f>
        <v>2222</v>
      </c>
      <c r="AB39" s="13">
        <f t="shared" si="27"/>
        <v>0</v>
      </c>
      <c r="AC39" s="14">
        <f>AA39+AB39</f>
        <v>2222</v>
      </c>
      <c r="AE39" s="3" t="s">
        <v>12</v>
      </c>
      <c r="AF39" s="2">
        <f t="shared" ref="AF39:AR42" si="28">IFERROR(B39/Q39, "N.A.")</f>
        <v>1372.7559055118111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423.35228848821083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431.66246624662466</v>
      </c>
      <c r="AQ39" s="16" t="str">
        <f t="shared" si="28"/>
        <v>N.A.</v>
      </c>
      <c r="AR39" s="14">
        <f t="shared" si="28"/>
        <v>431.66246624662466</v>
      </c>
    </row>
    <row r="40" spans="1:44" ht="15" customHeight="1" thickBot="1" x14ac:dyDescent="0.3">
      <c r="A40" s="3" t="s">
        <v>13</v>
      </c>
      <c r="B40" s="2">
        <v>267930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267930</v>
      </c>
      <c r="M40" s="13">
        <f t="shared" si="26"/>
        <v>0</v>
      </c>
      <c r="N40" s="14">
        <f>L40+M40</f>
        <v>267930</v>
      </c>
      <c r="P40" s="3" t="s">
        <v>13</v>
      </c>
      <c r="Q40" s="2">
        <v>195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195</v>
      </c>
      <c r="AB40" s="13">
        <f t="shared" si="27"/>
        <v>0</v>
      </c>
      <c r="AC40" s="14">
        <f>AA40+AB40</f>
        <v>195</v>
      </c>
      <c r="AE40" s="3" t="s">
        <v>13</v>
      </c>
      <c r="AF40" s="2">
        <f t="shared" si="28"/>
        <v>1374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1374</v>
      </c>
      <c r="AQ40" s="16" t="str">
        <f t="shared" si="28"/>
        <v>N.A.</v>
      </c>
      <c r="AR40" s="14">
        <f t="shared" si="28"/>
        <v>1374</v>
      </c>
    </row>
    <row r="41" spans="1:44" ht="15" customHeight="1" thickBot="1" x14ac:dyDescent="0.3">
      <c r="A41" s="3" t="s">
        <v>14</v>
      </c>
      <c r="B41" s="2">
        <v>866740</v>
      </c>
      <c r="C41" s="2">
        <v>3924000</v>
      </c>
      <c r="D41" s="2">
        <v>0</v>
      </c>
      <c r="E41" s="2"/>
      <c r="F41" s="2"/>
      <c r="G41" s="2"/>
      <c r="H41" s="2"/>
      <c r="I41" s="2"/>
      <c r="J41" s="2"/>
      <c r="K41" s="2"/>
      <c r="L41" s="1">
        <f t="shared" si="26"/>
        <v>866740</v>
      </c>
      <c r="M41" s="13">
        <f t="shared" si="26"/>
        <v>3924000</v>
      </c>
      <c r="N41" s="14">
        <f>L41+M41</f>
        <v>4790740</v>
      </c>
      <c r="P41" s="3" t="s">
        <v>14</v>
      </c>
      <c r="Q41" s="2">
        <v>673</v>
      </c>
      <c r="R41" s="2">
        <v>293</v>
      </c>
      <c r="S41" s="2">
        <v>176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7"/>
        <v>849</v>
      </c>
      <c r="AB41" s="13">
        <f t="shared" si="27"/>
        <v>293</v>
      </c>
      <c r="AC41" s="14">
        <f>AA41+AB41</f>
        <v>1142</v>
      </c>
      <c r="AE41" s="3" t="s">
        <v>14</v>
      </c>
      <c r="AF41" s="2">
        <f t="shared" si="28"/>
        <v>1287.8751857355126</v>
      </c>
      <c r="AG41" s="2">
        <f t="shared" si="28"/>
        <v>13392.491467576792</v>
      </c>
      <c r="AH41" s="2">
        <f t="shared" si="28"/>
        <v>0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 t="str">
        <f t="shared" si="28"/>
        <v>N.A.</v>
      </c>
      <c r="AN41" s="2" t="str">
        <f t="shared" si="28"/>
        <v>N.A.</v>
      </c>
      <c r="AO41" s="2" t="str">
        <f t="shared" si="28"/>
        <v>N.A.</v>
      </c>
      <c r="AP41" s="15">
        <f t="shared" si="28"/>
        <v>1020.8951707891637</v>
      </c>
      <c r="AQ41" s="16">
        <f t="shared" si="28"/>
        <v>13392.491467576792</v>
      </c>
      <c r="AR41" s="14">
        <f t="shared" si="28"/>
        <v>4195.0437828371278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176</v>
      </c>
      <c r="Z42" s="2">
        <v>0</v>
      </c>
      <c r="AA42" s="1">
        <f t="shared" si="27"/>
        <v>176</v>
      </c>
      <c r="AB42" s="13">
        <f t="shared" si="27"/>
        <v>0</v>
      </c>
      <c r="AC42" s="14">
        <f>AA42+AB42</f>
        <v>176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0</v>
      </c>
      <c r="AQ42" s="16" t="str">
        <f t="shared" si="28"/>
        <v>N.A.</v>
      </c>
      <c r="AR42" s="14">
        <f t="shared" si="28"/>
        <v>0</v>
      </c>
    </row>
    <row r="43" spans="1:44" ht="15" customHeight="1" thickBot="1" x14ac:dyDescent="0.3">
      <c r="A43" s="4" t="s">
        <v>16</v>
      </c>
      <c r="B43" s="2">
        <f t="shared" ref="B43:K43" si="29">SUM(B39:B42)</f>
        <v>1483350</v>
      </c>
      <c r="C43" s="2">
        <f t="shared" si="29"/>
        <v>3924000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610474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2093824</v>
      </c>
      <c r="M43" s="13">
        <f t="shared" ref="M43" si="31">C43+E43+G43+I43+K43</f>
        <v>3924000</v>
      </c>
      <c r="N43" s="18">
        <f>L43+M43</f>
        <v>6017824</v>
      </c>
      <c r="P43" s="4" t="s">
        <v>16</v>
      </c>
      <c r="Q43" s="2">
        <f t="shared" ref="Q43:Z43" si="32">SUM(Q39:Q42)</f>
        <v>1122</v>
      </c>
      <c r="R43" s="2">
        <f t="shared" si="32"/>
        <v>293</v>
      </c>
      <c r="S43" s="2">
        <f t="shared" si="32"/>
        <v>176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1442</v>
      </c>
      <c r="X43" s="2">
        <f t="shared" si="32"/>
        <v>0</v>
      </c>
      <c r="Y43" s="2">
        <f t="shared" si="32"/>
        <v>702</v>
      </c>
      <c r="Z43" s="2">
        <f t="shared" si="32"/>
        <v>0</v>
      </c>
      <c r="AA43" s="1">
        <f t="shared" ref="AA43" si="33">Q43+S43+U43+W43+Y43</f>
        <v>3442</v>
      </c>
      <c r="AB43" s="13">
        <f t="shared" ref="AB43" si="34">R43+T43+V43+X43+Z43</f>
        <v>293</v>
      </c>
      <c r="AC43" s="18">
        <f>AA43+AB43</f>
        <v>3735</v>
      </c>
      <c r="AE43" s="4" t="s">
        <v>16</v>
      </c>
      <c r="AF43" s="2">
        <f t="shared" ref="AF43:AO43" si="35">IFERROR(B43/Q43, "N.A.")</f>
        <v>1322.0588235294117</v>
      </c>
      <c r="AG43" s="2">
        <f t="shared" si="35"/>
        <v>13392.491467576792</v>
      </c>
      <c r="AH43" s="2">
        <f t="shared" si="35"/>
        <v>0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423.35228848821083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608.31609529343405</v>
      </c>
      <c r="AQ43" s="16">
        <f t="shared" ref="AQ43" si="37">IFERROR(M43/AB43, "N.A.")</f>
        <v>13392.491467576792</v>
      </c>
      <c r="AR43" s="14">
        <f t="shared" ref="AR43" si="38">IFERROR(N43/AC43, "N.A.")</f>
        <v>1611.1978580990628</v>
      </c>
    </row>
    <row r="44" spans="1:44" ht="15" customHeight="1" thickBot="1" x14ac:dyDescent="0.3">
      <c r="A44" s="5" t="s">
        <v>0</v>
      </c>
      <c r="B44" s="48">
        <f>B43+C43</f>
        <v>5407350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610474</v>
      </c>
      <c r="I44" s="49"/>
      <c r="J44" s="48">
        <f>J43+K43</f>
        <v>0</v>
      </c>
      <c r="K44" s="49"/>
      <c r="L44" s="48">
        <f>L43+M43</f>
        <v>6017824</v>
      </c>
      <c r="M44" s="50"/>
      <c r="N44" s="19">
        <f>B44+D44+F44+H44+J44</f>
        <v>6017824</v>
      </c>
      <c r="P44" s="5" t="s">
        <v>0</v>
      </c>
      <c r="Q44" s="48">
        <f>Q43+R43</f>
        <v>1415</v>
      </c>
      <c r="R44" s="49"/>
      <c r="S44" s="48">
        <f>S43+T43</f>
        <v>176</v>
      </c>
      <c r="T44" s="49"/>
      <c r="U44" s="48">
        <f>U43+V43</f>
        <v>0</v>
      </c>
      <c r="V44" s="49"/>
      <c r="W44" s="48">
        <f>W43+X43</f>
        <v>1442</v>
      </c>
      <c r="X44" s="49"/>
      <c r="Y44" s="48">
        <f>Y43+Z43</f>
        <v>702</v>
      </c>
      <c r="Z44" s="49"/>
      <c r="AA44" s="48">
        <f>AA43+AB43</f>
        <v>3735</v>
      </c>
      <c r="AB44" s="50"/>
      <c r="AC44" s="19">
        <f>Q44+S44+U44+W44+Y44</f>
        <v>3735</v>
      </c>
      <c r="AE44" s="5" t="s">
        <v>0</v>
      </c>
      <c r="AF44" s="28">
        <f>IFERROR(B44/Q44,"N.A.")</f>
        <v>3821.4487632508835</v>
      </c>
      <c r="AG44" s="29"/>
      <c r="AH44" s="28">
        <f>IFERROR(D44/S44,"N.A.")</f>
        <v>0</v>
      </c>
      <c r="AI44" s="29"/>
      <c r="AJ44" s="28" t="str">
        <f>IFERROR(F44/U44,"N.A.")</f>
        <v>N.A.</v>
      </c>
      <c r="AK44" s="29"/>
      <c r="AL44" s="28">
        <f>IFERROR(H44/W44,"N.A.")</f>
        <v>423.35228848821083</v>
      </c>
      <c r="AM44" s="29"/>
      <c r="AN44" s="28">
        <f>IFERROR(J44/Y44,"N.A.")</f>
        <v>0</v>
      </c>
      <c r="AO44" s="29"/>
      <c r="AP44" s="28">
        <f>IFERROR(L44/AA44,"N.A.")</f>
        <v>1611.1978580990628</v>
      </c>
      <c r="AQ44" s="29"/>
      <c r="AR44" s="17">
        <f>IFERROR(N44/AC44, "N.A.")</f>
        <v>1611.1978580990628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2732229.9999999995</v>
      </c>
      <c r="C15" s="2"/>
      <c r="D15" s="2">
        <v>943936</v>
      </c>
      <c r="E15" s="2"/>
      <c r="F15" s="2">
        <v>2883150</v>
      </c>
      <c r="G15" s="2"/>
      <c r="H15" s="2">
        <v>10941788.000000002</v>
      </c>
      <c r="I15" s="2"/>
      <c r="J15" s="2">
        <v>0</v>
      </c>
      <c r="K15" s="2"/>
      <c r="L15" s="1">
        <f t="shared" ref="L15:M18" si="0">B15+D15+F15+H15+J15</f>
        <v>17501104</v>
      </c>
      <c r="M15" s="13">
        <f t="shared" si="0"/>
        <v>0</v>
      </c>
      <c r="N15" s="14">
        <f>L15+M15</f>
        <v>17501104</v>
      </c>
      <c r="P15" s="3" t="s">
        <v>12</v>
      </c>
      <c r="Q15" s="2">
        <v>1107</v>
      </c>
      <c r="R15" s="2">
        <v>0</v>
      </c>
      <c r="S15" s="2">
        <v>368</v>
      </c>
      <c r="T15" s="2">
        <v>0</v>
      </c>
      <c r="U15" s="2">
        <v>371</v>
      </c>
      <c r="V15" s="2">
        <v>0</v>
      </c>
      <c r="W15" s="2">
        <v>3842</v>
      </c>
      <c r="X15" s="2">
        <v>0</v>
      </c>
      <c r="Y15" s="2">
        <v>1584</v>
      </c>
      <c r="Z15" s="2">
        <v>0</v>
      </c>
      <c r="AA15" s="1">
        <f t="shared" ref="AA15:AB18" si="1">Q15+S15+U15+W15+Y15</f>
        <v>7272</v>
      </c>
      <c r="AB15" s="13">
        <f t="shared" si="1"/>
        <v>0</v>
      </c>
      <c r="AC15" s="14">
        <f>AA15+AB15</f>
        <v>7272</v>
      </c>
      <c r="AE15" s="3" t="s">
        <v>12</v>
      </c>
      <c r="AF15" s="2">
        <f t="shared" ref="AF15:AR18" si="2">IFERROR(B15/Q15, "N.A.")</f>
        <v>2468.1391147244804</v>
      </c>
      <c r="AG15" s="2" t="str">
        <f t="shared" si="2"/>
        <v>N.A.</v>
      </c>
      <c r="AH15" s="2">
        <f t="shared" si="2"/>
        <v>2565.0434782608695</v>
      </c>
      <c r="AI15" s="2" t="str">
        <f t="shared" si="2"/>
        <v>N.A.</v>
      </c>
      <c r="AJ15" s="2">
        <f t="shared" si="2"/>
        <v>7771.2938005390833</v>
      </c>
      <c r="AK15" s="2" t="str">
        <f t="shared" si="2"/>
        <v>N.A.</v>
      </c>
      <c r="AL15" s="2">
        <f t="shared" si="2"/>
        <v>2847.9406559083814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2406.6424642464244</v>
      </c>
      <c r="AQ15" s="16" t="str">
        <f t="shared" si="2"/>
        <v>N.A.</v>
      </c>
      <c r="AR15" s="14">
        <f t="shared" si="2"/>
        <v>2406.6424642464244</v>
      </c>
    </row>
    <row r="16" spans="1:44" ht="15" customHeight="1" thickBot="1" x14ac:dyDescent="0.3">
      <c r="A16" s="3" t="s">
        <v>13</v>
      </c>
      <c r="B16" s="2">
        <v>679090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679090</v>
      </c>
      <c r="M16" s="13">
        <f t="shared" si="0"/>
        <v>0</v>
      </c>
      <c r="N16" s="14">
        <f>L16+M16</f>
        <v>679090</v>
      </c>
      <c r="P16" s="3" t="s">
        <v>13</v>
      </c>
      <c r="Q16" s="2">
        <v>295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295</v>
      </c>
      <c r="AB16" s="13">
        <f t="shared" si="1"/>
        <v>0</v>
      </c>
      <c r="AC16" s="14">
        <f>AA16+AB16</f>
        <v>295</v>
      </c>
      <c r="AE16" s="3" t="s">
        <v>13</v>
      </c>
      <c r="AF16" s="2">
        <f t="shared" si="2"/>
        <v>2302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2302</v>
      </c>
      <c r="AQ16" s="16" t="str">
        <f t="shared" si="2"/>
        <v>N.A.</v>
      </c>
      <c r="AR16" s="14">
        <f t="shared" si="2"/>
        <v>2302</v>
      </c>
    </row>
    <row r="17" spans="1:44" ht="15" customHeight="1" thickBot="1" x14ac:dyDescent="0.3">
      <c r="A17" s="3" t="s">
        <v>14</v>
      </c>
      <c r="B17" s="2">
        <v>14928533.999999998</v>
      </c>
      <c r="C17" s="2">
        <v>23814115.000000007</v>
      </c>
      <c r="D17" s="2"/>
      <c r="E17" s="2"/>
      <c r="F17" s="2"/>
      <c r="G17" s="2">
        <v>3805499.9999999995</v>
      </c>
      <c r="H17" s="2"/>
      <c r="I17" s="2">
        <v>2792860</v>
      </c>
      <c r="J17" s="2"/>
      <c r="K17" s="2"/>
      <c r="L17" s="1">
        <f t="shared" si="0"/>
        <v>14928533.999999998</v>
      </c>
      <c r="M17" s="13">
        <f t="shared" si="0"/>
        <v>30412475.000000007</v>
      </c>
      <c r="N17" s="14">
        <f>L17+M17</f>
        <v>45341009.000000007</v>
      </c>
      <c r="P17" s="3" t="s">
        <v>14</v>
      </c>
      <c r="Q17" s="2">
        <v>5055</v>
      </c>
      <c r="R17" s="2">
        <v>3636</v>
      </c>
      <c r="S17" s="2">
        <v>0</v>
      </c>
      <c r="T17" s="2">
        <v>0</v>
      </c>
      <c r="U17" s="2">
        <v>0</v>
      </c>
      <c r="V17" s="2">
        <v>406</v>
      </c>
      <c r="W17" s="2">
        <v>0</v>
      </c>
      <c r="X17" s="2">
        <v>646</v>
      </c>
      <c r="Y17" s="2">
        <v>0</v>
      </c>
      <c r="Z17" s="2">
        <v>0</v>
      </c>
      <c r="AA17" s="1">
        <f t="shared" si="1"/>
        <v>5055</v>
      </c>
      <c r="AB17" s="13">
        <f t="shared" si="1"/>
        <v>4688</v>
      </c>
      <c r="AC17" s="14">
        <f>AA17+AB17</f>
        <v>9743</v>
      </c>
      <c r="AE17" s="3" t="s">
        <v>14</v>
      </c>
      <c r="AF17" s="2">
        <f t="shared" si="2"/>
        <v>2953.2213649851628</v>
      </c>
      <c r="AG17" s="2">
        <f t="shared" si="2"/>
        <v>6549.5365786578677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9373.1527093596051</v>
      </c>
      <c r="AL17" s="2" t="str">
        <f t="shared" si="2"/>
        <v>N.A.</v>
      </c>
      <c r="AM17" s="2">
        <f t="shared" si="2"/>
        <v>4323.3126934984521</v>
      </c>
      <c r="AN17" s="2" t="str">
        <f t="shared" si="2"/>
        <v>N.A.</v>
      </c>
      <c r="AO17" s="2" t="str">
        <f t="shared" si="2"/>
        <v>N.A.</v>
      </c>
      <c r="AP17" s="15">
        <f t="shared" si="2"/>
        <v>2953.2213649851628</v>
      </c>
      <c r="AQ17" s="16">
        <f t="shared" si="2"/>
        <v>6487.3026877133125</v>
      </c>
      <c r="AR17" s="14">
        <f t="shared" si="2"/>
        <v>4653.7010161141343</v>
      </c>
    </row>
    <row r="18" spans="1:44" ht="15" customHeight="1" thickBot="1" x14ac:dyDescent="0.3">
      <c r="A18" s="3" t="s">
        <v>15</v>
      </c>
      <c r="B18" s="2">
        <v>539263</v>
      </c>
      <c r="C18" s="2"/>
      <c r="D18" s="2">
        <v>1127460</v>
      </c>
      <c r="E18" s="2"/>
      <c r="F18" s="2"/>
      <c r="G18" s="2">
        <v>326800</v>
      </c>
      <c r="H18" s="2">
        <v>2212400</v>
      </c>
      <c r="I18" s="2"/>
      <c r="J18" s="2">
        <v>0</v>
      </c>
      <c r="K18" s="2"/>
      <c r="L18" s="1">
        <f t="shared" si="0"/>
        <v>3879123</v>
      </c>
      <c r="M18" s="13">
        <f t="shared" si="0"/>
        <v>326800</v>
      </c>
      <c r="N18" s="14">
        <f>L18+M18</f>
        <v>4205923</v>
      </c>
      <c r="P18" s="3" t="s">
        <v>15</v>
      </c>
      <c r="Q18" s="2">
        <v>301</v>
      </c>
      <c r="R18" s="2">
        <v>0</v>
      </c>
      <c r="S18" s="2">
        <v>456</v>
      </c>
      <c r="T18" s="2">
        <v>0</v>
      </c>
      <c r="U18" s="2">
        <v>0</v>
      </c>
      <c r="V18" s="2">
        <v>152</v>
      </c>
      <c r="W18" s="2">
        <v>3952</v>
      </c>
      <c r="X18" s="2">
        <v>0</v>
      </c>
      <c r="Y18" s="2">
        <v>260</v>
      </c>
      <c r="Z18" s="2">
        <v>0</v>
      </c>
      <c r="AA18" s="1">
        <f t="shared" si="1"/>
        <v>4969</v>
      </c>
      <c r="AB18" s="13">
        <f t="shared" si="1"/>
        <v>152</v>
      </c>
      <c r="AC18" s="18">
        <f>AA18+AB18</f>
        <v>5121</v>
      </c>
      <c r="AE18" s="3" t="s">
        <v>15</v>
      </c>
      <c r="AF18" s="2">
        <f t="shared" si="2"/>
        <v>1791.5714285714287</v>
      </c>
      <c r="AG18" s="2" t="str">
        <f t="shared" si="2"/>
        <v>N.A.</v>
      </c>
      <c r="AH18" s="2">
        <f t="shared" si="2"/>
        <v>2472.5</v>
      </c>
      <c r="AI18" s="2" t="str">
        <f t="shared" si="2"/>
        <v>N.A.</v>
      </c>
      <c r="AJ18" s="2" t="str">
        <f t="shared" si="2"/>
        <v>N.A.</v>
      </c>
      <c r="AK18" s="2">
        <f t="shared" si="2"/>
        <v>2150</v>
      </c>
      <c r="AL18" s="2">
        <f t="shared" si="2"/>
        <v>559.81781376518222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780.6647212718857</v>
      </c>
      <c r="AQ18" s="16">
        <f t="shared" si="2"/>
        <v>2150</v>
      </c>
      <c r="AR18" s="14">
        <f t="shared" si="2"/>
        <v>821.30892403827374</v>
      </c>
    </row>
    <row r="19" spans="1:44" ht="15" customHeight="1" thickBot="1" x14ac:dyDescent="0.3">
      <c r="A19" s="4" t="s">
        <v>16</v>
      </c>
      <c r="B19" s="2">
        <f t="shared" ref="B19:K19" si="3">SUM(B15:B18)</f>
        <v>18879116.999999996</v>
      </c>
      <c r="C19" s="2">
        <f t="shared" si="3"/>
        <v>23814115.000000007</v>
      </c>
      <c r="D19" s="2">
        <f t="shared" si="3"/>
        <v>2071396</v>
      </c>
      <c r="E19" s="2">
        <f t="shared" si="3"/>
        <v>0</v>
      </c>
      <c r="F19" s="2">
        <f t="shared" si="3"/>
        <v>2883150</v>
      </c>
      <c r="G19" s="2">
        <f t="shared" si="3"/>
        <v>4132299.9999999995</v>
      </c>
      <c r="H19" s="2">
        <f t="shared" si="3"/>
        <v>13154188.000000002</v>
      </c>
      <c r="I19" s="2">
        <f t="shared" si="3"/>
        <v>2792860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36987851</v>
      </c>
      <c r="M19" s="13">
        <f t="shared" ref="M19" si="5">C19+E19+G19+I19+K19</f>
        <v>30739275.000000007</v>
      </c>
      <c r="N19" s="18">
        <f>L19+M19</f>
        <v>67727126</v>
      </c>
      <c r="P19" s="4" t="s">
        <v>16</v>
      </c>
      <c r="Q19" s="2">
        <f t="shared" ref="Q19:Z19" si="6">SUM(Q15:Q18)</f>
        <v>6758</v>
      </c>
      <c r="R19" s="2">
        <f t="shared" si="6"/>
        <v>3636</v>
      </c>
      <c r="S19" s="2">
        <f t="shared" si="6"/>
        <v>824</v>
      </c>
      <c r="T19" s="2">
        <f t="shared" si="6"/>
        <v>0</v>
      </c>
      <c r="U19" s="2">
        <f t="shared" si="6"/>
        <v>371</v>
      </c>
      <c r="V19" s="2">
        <f t="shared" si="6"/>
        <v>558</v>
      </c>
      <c r="W19" s="2">
        <f t="shared" si="6"/>
        <v>7794</v>
      </c>
      <c r="X19" s="2">
        <f t="shared" si="6"/>
        <v>646</v>
      </c>
      <c r="Y19" s="2">
        <f t="shared" si="6"/>
        <v>1844</v>
      </c>
      <c r="Z19" s="2">
        <f t="shared" si="6"/>
        <v>0</v>
      </c>
      <c r="AA19" s="1">
        <f t="shared" ref="AA19" si="7">Q19+S19+U19+W19+Y19</f>
        <v>17591</v>
      </c>
      <c r="AB19" s="13">
        <f t="shared" ref="AB19" si="8">R19+T19+V19+X19+Z19</f>
        <v>4840</v>
      </c>
      <c r="AC19" s="14">
        <f>AA19+AB19</f>
        <v>22431</v>
      </c>
      <c r="AE19" s="4" t="s">
        <v>16</v>
      </c>
      <c r="AF19" s="2">
        <f t="shared" ref="AF19:AO19" si="9">IFERROR(B19/Q19, "N.A.")</f>
        <v>2793.5952944658179</v>
      </c>
      <c r="AG19" s="2">
        <f t="shared" si="9"/>
        <v>6549.5365786578677</v>
      </c>
      <c r="AH19" s="2">
        <f t="shared" si="9"/>
        <v>2513.8300970873788</v>
      </c>
      <c r="AI19" s="2" t="str">
        <f t="shared" si="9"/>
        <v>N.A.</v>
      </c>
      <c r="AJ19" s="2">
        <f t="shared" si="9"/>
        <v>7771.2938005390833</v>
      </c>
      <c r="AK19" s="2">
        <f t="shared" si="9"/>
        <v>7405.5555555555547</v>
      </c>
      <c r="AL19" s="2">
        <f t="shared" si="9"/>
        <v>1687.7326148319223</v>
      </c>
      <c r="AM19" s="2">
        <f t="shared" si="9"/>
        <v>4323.3126934984521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2102.6576658518561</v>
      </c>
      <c r="AQ19" s="16">
        <f t="shared" ref="AQ19" si="11">IFERROR(M19/AB19, "N.A.")</f>
        <v>6351.0898760330592</v>
      </c>
      <c r="AR19" s="14">
        <f t="shared" ref="AR19" si="12">IFERROR(N19/AC19, "N.A.")</f>
        <v>3019.353840666934</v>
      </c>
    </row>
    <row r="20" spans="1:44" ht="15" customHeight="1" thickBot="1" x14ac:dyDescent="0.3">
      <c r="A20" s="5" t="s">
        <v>0</v>
      </c>
      <c r="B20" s="48">
        <f>B19+C19</f>
        <v>42693232</v>
      </c>
      <c r="C20" s="49"/>
      <c r="D20" s="48">
        <f>D19+E19</f>
        <v>2071396</v>
      </c>
      <c r="E20" s="49"/>
      <c r="F20" s="48">
        <f>F19+G19</f>
        <v>7015450</v>
      </c>
      <c r="G20" s="49"/>
      <c r="H20" s="48">
        <f>H19+I19</f>
        <v>15947048.000000002</v>
      </c>
      <c r="I20" s="49"/>
      <c r="J20" s="48">
        <f>J19+K19</f>
        <v>0</v>
      </c>
      <c r="K20" s="49"/>
      <c r="L20" s="48">
        <f>L19+M19</f>
        <v>67727126</v>
      </c>
      <c r="M20" s="50"/>
      <c r="N20" s="19">
        <f>B20+D20+F20+H20+J20</f>
        <v>67727126</v>
      </c>
      <c r="P20" s="5" t="s">
        <v>0</v>
      </c>
      <c r="Q20" s="48">
        <f>Q19+R19</f>
        <v>10394</v>
      </c>
      <c r="R20" s="49"/>
      <c r="S20" s="48">
        <f>S19+T19</f>
        <v>824</v>
      </c>
      <c r="T20" s="49"/>
      <c r="U20" s="48">
        <f>U19+V19</f>
        <v>929</v>
      </c>
      <c r="V20" s="49"/>
      <c r="W20" s="48">
        <f>W19+X19</f>
        <v>8440</v>
      </c>
      <c r="X20" s="49"/>
      <c r="Y20" s="48">
        <f>Y19+Z19</f>
        <v>1844</v>
      </c>
      <c r="Z20" s="49"/>
      <c r="AA20" s="48">
        <f>AA19+AB19</f>
        <v>22431</v>
      </c>
      <c r="AB20" s="49"/>
      <c r="AC20" s="20">
        <f>Q20+S20+U20+W20+Y20</f>
        <v>22431</v>
      </c>
      <c r="AE20" s="5" t="s">
        <v>0</v>
      </c>
      <c r="AF20" s="28">
        <f>IFERROR(B20/Q20,"N.A.")</f>
        <v>4107.4881662497592</v>
      </c>
      <c r="AG20" s="29"/>
      <c r="AH20" s="28">
        <f>IFERROR(D20/S20,"N.A.")</f>
        <v>2513.8300970873788</v>
      </c>
      <c r="AI20" s="29"/>
      <c r="AJ20" s="28">
        <f>IFERROR(F20/U20,"N.A.")</f>
        <v>7551.6146393972012</v>
      </c>
      <c r="AK20" s="29"/>
      <c r="AL20" s="28">
        <f>IFERROR(H20/W20,"N.A.")</f>
        <v>1889.4606635071093</v>
      </c>
      <c r="AM20" s="29"/>
      <c r="AN20" s="28">
        <f>IFERROR(J20/Y20,"N.A.")</f>
        <v>0</v>
      </c>
      <c r="AO20" s="29"/>
      <c r="AP20" s="28">
        <f>IFERROR(L20/AA20,"N.A.")</f>
        <v>3019.353840666934</v>
      </c>
      <c r="AQ20" s="29"/>
      <c r="AR20" s="17">
        <f>IFERROR(N20/AC20, "N.A.")</f>
        <v>3019.353840666934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1886409.9999999998</v>
      </c>
      <c r="C27" s="2"/>
      <c r="D27" s="2">
        <v>943936</v>
      </c>
      <c r="E27" s="2"/>
      <c r="F27" s="2">
        <v>1902750</v>
      </c>
      <c r="G27" s="2"/>
      <c r="H27" s="2">
        <v>8847330</v>
      </c>
      <c r="I27" s="2"/>
      <c r="J27" s="2">
        <v>0</v>
      </c>
      <c r="K27" s="2"/>
      <c r="L27" s="1">
        <f t="shared" ref="L27:M30" si="13">B27+D27+F27+H27+J27</f>
        <v>13580426</v>
      </c>
      <c r="M27" s="13">
        <f t="shared" si="13"/>
        <v>0</v>
      </c>
      <c r="N27" s="14">
        <f>L27+M27</f>
        <v>13580426</v>
      </c>
      <c r="P27" s="3" t="s">
        <v>12</v>
      </c>
      <c r="Q27" s="2">
        <v>663</v>
      </c>
      <c r="R27" s="2">
        <v>0</v>
      </c>
      <c r="S27" s="2">
        <v>368</v>
      </c>
      <c r="T27" s="2">
        <v>0</v>
      </c>
      <c r="U27" s="2">
        <v>295</v>
      </c>
      <c r="V27" s="2">
        <v>0</v>
      </c>
      <c r="W27" s="2">
        <v>1592</v>
      </c>
      <c r="X27" s="2">
        <v>0</v>
      </c>
      <c r="Y27" s="2">
        <v>182</v>
      </c>
      <c r="Z27" s="2">
        <v>0</v>
      </c>
      <c r="AA27" s="1">
        <f t="shared" ref="AA27:AB30" si="14">Q27+S27+U27+W27+Y27</f>
        <v>3100</v>
      </c>
      <c r="AB27" s="13">
        <f t="shared" si="14"/>
        <v>0</v>
      </c>
      <c r="AC27" s="14">
        <f>AA27+AB27</f>
        <v>3100</v>
      </c>
      <c r="AE27" s="3" t="s">
        <v>12</v>
      </c>
      <c r="AF27" s="2">
        <f t="shared" ref="AF27:AR30" si="15">IFERROR(B27/Q27, "N.A.")</f>
        <v>2845.2639517345397</v>
      </c>
      <c r="AG27" s="2" t="str">
        <f t="shared" si="15"/>
        <v>N.A.</v>
      </c>
      <c r="AH27" s="2">
        <f t="shared" si="15"/>
        <v>2565.0434782608695</v>
      </c>
      <c r="AI27" s="2" t="str">
        <f t="shared" si="15"/>
        <v>N.A.</v>
      </c>
      <c r="AJ27" s="2">
        <f t="shared" si="15"/>
        <v>6450</v>
      </c>
      <c r="AK27" s="2" t="str">
        <f t="shared" si="15"/>
        <v>N.A.</v>
      </c>
      <c r="AL27" s="2">
        <f t="shared" si="15"/>
        <v>5557.3680904522616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4380.782580645161</v>
      </c>
      <c r="AQ27" s="16" t="str">
        <f t="shared" si="15"/>
        <v>N.A.</v>
      </c>
      <c r="AR27" s="14">
        <f t="shared" si="15"/>
        <v>4380.782580645161</v>
      </c>
    </row>
    <row r="28" spans="1:44" ht="15" customHeight="1" thickBot="1" x14ac:dyDescent="0.3">
      <c r="A28" s="3" t="s">
        <v>13</v>
      </c>
      <c r="B28" s="2">
        <v>313900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313900</v>
      </c>
      <c r="M28" s="13">
        <f t="shared" si="13"/>
        <v>0</v>
      </c>
      <c r="N28" s="14">
        <f>L28+M28</f>
        <v>313900</v>
      </c>
      <c r="P28" s="3" t="s">
        <v>13</v>
      </c>
      <c r="Q28" s="2">
        <v>73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73</v>
      </c>
      <c r="AB28" s="13">
        <f t="shared" si="14"/>
        <v>0</v>
      </c>
      <c r="AC28" s="14">
        <f>AA28+AB28</f>
        <v>73</v>
      </c>
      <c r="AE28" s="3" t="s">
        <v>13</v>
      </c>
      <c r="AF28" s="2">
        <f t="shared" si="15"/>
        <v>4300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4300</v>
      </c>
      <c r="AQ28" s="16" t="str">
        <f t="shared" si="15"/>
        <v>N.A.</v>
      </c>
      <c r="AR28" s="14">
        <f t="shared" si="15"/>
        <v>4300</v>
      </c>
    </row>
    <row r="29" spans="1:44" ht="15" customHeight="1" thickBot="1" x14ac:dyDescent="0.3">
      <c r="A29" s="3" t="s">
        <v>14</v>
      </c>
      <c r="B29" s="2">
        <v>9897469.9999999981</v>
      </c>
      <c r="C29" s="2">
        <v>15587290.000000002</v>
      </c>
      <c r="D29" s="2"/>
      <c r="E29" s="2"/>
      <c r="F29" s="2"/>
      <c r="G29" s="2"/>
      <c r="H29" s="2"/>
      <c r="I29" s="2">
        <v>2792860</v>
      </c>
      <c r="J29" s="2"/>
      <c r="K29" s="2"/>
      <c r="L29" s="1">
        <f t="shared" si="13"/>
        <v>9897469.9999999981</v>
      </c>
      <c r="M29" s="13">
        <f t="shared" si="13"/>
        <v>18380150</v>
      </c>
      <c r="N29" s="14">
        <f>L29+M29</f>
        <v>28277620</v>
      </c>
      <c r="P29" s="3" t="s">
        <v>14</v>
      </c>
      <c r="Q29" s="2">
        <v>2883</v>
      </c>
      <c r="R29" s="2">
        <v>2017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646</v>
      </c>
      <c r="Y29" s="2">
        <v>0</v>
      </c>
      <c r="Z29" s="2">
        <v>0</v>
      </c>
      <c r="AA29" s="1">
        <f t="shared" si="14"/>
        <v>2883</v>
      </c>
      <c r="AB29" s="13">
        <f t="shared" si="14"/>
        <v>2663</v>
      </c>
      <c r="AC29" s="14">
        <f>AA29+AB29</f>
        <v>5546</v>
      </c>
      <c r="AE29" s="3" t="s">
        <v>14</v>
      </c>
      <c r="AF29" s="2">
        <f t="shared" si="15"/>
        <v>3433.0454387790492</v>
      </c>
      <c r="AG29" s="2">
        <f t="shared" si="15"/>
        <v>7727.9573624194354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4323.3126934984521</v>
      </c>
      <c r="AN29" s="2" t="str">
        <f t="shared" si="15"/>
        <v>N.A.</v>
      </c>
      <c r="AO29" s="2" t="str">
        <f t="shared" si="15"/>
        <v>N.A.</v>
      </c>
      <c r="AP29" s="15">
        <f t="shared" si="15"/>
        <v>3433.0454387790492</v>
      </c>
      <c r="AQ29" s="16">
        <f t="shared" si="15"/>
        <v>6902.0465640255352</v>
      </c>
      <c r="AR29" s="14">
        <f t="shared" si="15"/>
        <v>5098.7414352686619</v>
      </c>
    </row>
    <row r="30" spans="1:44" ht="15" customHeight="1" thickBot="1" x14ac:dyDescent="0.3">
      <c r="A30" s="3" t="s">
        <v>15</v>
      </c>
      <c r="B30" s="2">
        <v>539263</v>
      </c>
      <c r="C30" s="2"/>
      <c r="D30" s="2">
        <v>1127460</v>
      </c>
      <c r="E30" s="2"/>
      <c r="F30" s="2"/>
      <c r="G30" s="2">
        <v>326800</v>
      </c>
      <c r="H30" s="2">
        <v>2207100</v>
      </c>
      <c r="I30" s="2"/>
      <c r="J30" s="2">
        <v>0</v>
      </c>
      <c r="K30" s="2"/>
      <c r="L30" s="1">
        <f t="shared" si="13"/>
        <v>3873823</v>
      </c>
      <c r="M30" s="13">
        <f t="shared" si="13"/>
        <v>326800</v>
      </c>
      <c r="N30" s="14">
        <f>L30+M30</f>
        <v>4200623</v>
      </c>
      <c r="P30" s="3" t="s">
        <v>15</v>
      </c>
      <c r="Q30" s="2">
        <v>301</v>
      </c>
      <c r="R30" s="2">
        <v>0</v>
      </c>
      <c r="S30" s="2">
        <v>456</v>
      </c>
      <c r="T30" s="2">
        <v>0</v>
      </c>
      <c r="U30" s="2">
        <v>0</v>
      </c>
      <c r="V30" s="2">
        <v>152</v>
      </c>
      <c r="W30" s="2">
        <v>3700</v>
      </c>
      <c r="X30" s="2">
        <v>0</v>
      </c>
      <c r="Y30" s="2">
        <v>260</v>
      </c>
      <c r="Z30" s="2">
        <v>0</v>
      </c>
      <c r="AA30" s="1">
        <f t="shared" si="14"/>
        <v>4717</v>
      </c>
      <c r="AB30" s="13">
        <f t="shared" si="14"/>
        <v>152</v>
      </c>
      <c r="AC30" s="18">
        <f>AA30+AB30</f>
        <v>4869</v>
      </c>
      <c r="AE30" s="3" t="s">
        <v>15</v>
      </c>
      <c r="AF30" s="2">
        <f t="shared" si="15"/>
        <v>1791.5714285714287</v>
      </c>
      <c r="AG30" s="2" t="str">
        <f t="shared" si="15"/>
        <v>N.A.</v>
      </c>
      <c r="AH30" s="2">
        <f t="shared" si="15"/>
        <v>2472.5</v>
      </c>
      <c r="AI30" s="2" t="str">
        <f t="shared" si="15"/>
        <v>N.A.</v>
      </c>
      <c r="AJ30" s="2" t="str">
        <f t="shared" si="15"/>
        <v>N.A.</v>
      </c>
      <c r="AK30" s="2">
        <f t="shared" si="15"/>
        <v>2150</v>
      </c>
      <c r="AL30" s="2">
        <f t="shared" si="15"/>
        <v>596.51351351351354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821.24719101123594</v>
      </c>
      <c r="AQ30" s="16">
        <f t="shared" si="15"/>
        <v>2150</v>
      </c>
      <c r="AR30" s="14">
        <f t="shared" si="15"/>
        <v>862.72807558020122</v>
      </c>
    </row>
    <row r="31" spans="1:44" ht="15" customHeight="1" thickBot="1" x14ac:dyDescent="0.3">
      <c r="A31" s="4" t="s">
        <v>16</v>
      </c>
      <c r="B31" s="2">
        <f t="shared" ref="B31:K31" si="16">SUM(B27:B30)</f>
        <v>12637042.999999998</v>
      </c>
      <c r="C31" s="2">
        <f t="shared" si="16"/>
        <v>15587290.000000002</v>
      </c>
      <c r="D31" s="2">
        <f t="shared" si="16"/>
        <v>2071396</v>
      </c>
      <c r="E31" s="2">
        <f t="shared" si="16"/>
        <v>0</v>
      </c>
      <c r="F31" s="2">
        <f t="shared" si="16"/>
        <v>1902750</v>
      </c>
      <c r="G31" s="2">
        <f t="shared" si="16"/>
        <v>326800</v>
      </c>
      <c r="H31" s="2">
        <f t="shared" si="16"/>
        <v>11054430</v>
      </c>
      <c r="I31" s="2">
        <f t="shared" si="16"/>
        <v>2792860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27665619</v>
      </c>
      <c r="M31" s="13">
        <f t="shared" ref="M31" si="18">C31+E31+G31+I31+K31</f>
        <v>18706950</v>
      </c>
      <c r="N31" s="18">
        <f>L31+M31</f>
        <v>46372569</v>
      </c>
      <c r="P31" s="4" t="s">
        <v>16</v>
      </c>
      <c r="Q31" s="2">
        <f t="shared" ref="Q31:Z31" si="19">SUM(Q27:Q30)</f>
        <v>3920</v>
      </c>
      <c r="R31" s="2">
        <f t="shared" si="19"/>
        <v>2017</v>
      </c>
      <c r="S31" s="2">
        <f t="shared" si="19"/>
        <v>824</v>
      </c>
      <c r="T31" s="2">
        <f t="shared" si="19"/>
        <v>0</v>
      </c>
      <c r="U31" s="2">
        <f t="shared" si="19"/>
        <v>295</v>
      </c>
      <c r="V31" s="2">
        <f t="shared" si="19"/>
        <v>152</v>
      </c>
      <c r="W31" s="2">
        <f t="shared" si="19"/>
        <v>5292</v>
      </c>
      <c r="X31" s="2">
        <f t="shared" si="19"/>
        <v>646</v>
      </c>
      <c r="Y31" s="2">
        <f t="shared" si="19"/>
        <v>442</v>
      </c>
      <c r="Z31" s="2">
        <f t="shared" si="19"/>
        <v>0</v>
      </c>
      <c r="AA31" s="1">
        <f t="shared" ref="AA31" si="20">Q31+S31+U31+W31+Y31</f>
        <v>10773</v>
      </c>
      <c r="AB31" s="13">
        <f t="shared" ref="AB31" si="21">R31+T31+V31+X31+Z31</f>
        <v>2815</v>
      </c>
      <c r="AC31" s="14">
        <f>AA31+AB31</f>
        <v>13588</v>
      </c>
      <c r="AE31" s="4" t="s">
        <v>16</v>
      </c>
      <c r="AF31" s="2">
        <f t="shared" ref="AF31:AO31" si="22">IFERROR(B31/Q31, "N.A.")</f>
        <v>3223.7354591836729</v>
      </c>
      <c r="AG31" s="2">
        <f t="shared" si="22"/>
        <v>7727.9573624194354</v>
      </c>
      <c r="AH31" s="2">
        <f t="shared" si="22"/>
        <v>2513.8300970873788</v>
      </c>
      <c r="AI31" s="2" t="str">
        <f t="shared" si="22"/>
        <v>N.A.</v>
      </c>
      <c r="AJ31" s="2">
        <f t="shared" si="22"/>
        <v>6450</v>
      </c>
      <c r="AK31" s="2">
        <f t="shared" si="22"/>
        <v>2150</v>
      </c>
      <c r="AL31" s="2">
        <f t="shared" si="22"/>
        <v>2088.8945578231292</v>
      </c>
      <c r="AM31" s="2">
        <f t="shared" si="22"/>
        <v>4323.3126934984521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2568.0515176830968</v>
      </c>
      <c r="AQ31" s="16">
        <f t="shared" ref="AQ31" si="24">IFERROR(M31/AB31, "N.A.")</f>
        <v>6645.4529307282419</v>
      </c>
      <c r="AR31" s="14">
        <f t="shared" ref="AR31" si="25">IFERROR(N31/AC31, "N.A.")</f>
        <v>3412.7589785104506</v>
      </c>
    </row>
    <row r="32" spans="1:44" ht="15" customHeight="1" thickBot="1" x14ac:dyDescent="0.3">
      <c r="A32" s="5" t="s">
        <v>0</v>
      </c>
      <c r="B32" s="48">
        <f>B31+C31</f>
        <v>28224333</v>
      </c>
      <c r="C32" s="49"/>
      <c r="D32" s="48">
        <f>D31+E31</f>
        <v>2071396</v>
      </c>
      <c r="E32" s="49"/>
      <c r="F32" s="48">
        <f>F31+G31</f>
        <v>2229550</v>
      </c>
      <c r="G32" s="49"/>
      <c r="H32" s="48">
        <f>H31+I31</f>
        <v>13847290</v>
      </c>
      <c r="I32" s="49"/>
      <c r="J32" s="48">
        <f>J31+K31</f>
        <v>0</v>
      </c>
      <c r="K32" s="49"/>
      <c r="L32" s="48">
        <f>L31+M31</f>
        <v>46372569</v>
      </c>
      <c r="M32" s="50"/>
      <c r="N32" s="19">
        <f>B32+D32+F32+H32+J32</f>
        <v>46372569</v>
      </c>
      <c r="P32" s="5" t="s">
        <v>0</v>
      </c>
      <c r="Q32" s="48">
        <f>Q31+R31</f>
        <v>5937</v>
      </c>
      <c r="R32" s="49"/>
      <c r="S32" s="48">
        <f>S31+T31</f>
        <v>824</v>
      </c>
      <c r="T32" s="49"/>
      <c r="U32" s="48">
        <f>U31+V31</f>
        <v>447</v>
      </c>
      <c r="V32" s="49"/>
      <c r="W32" s="48">
        <f>W31+X31</f>
        <v>5938</v>
      </c>
      <c r="X32" s="49"/>
      <c r="Y32" s="48">
        <f>Y31+Z31</f>
        <v>442</v>
      </c>
      <c r="Z32" s="49"/>
      <c r="AA32" s="48">
        <f>AA31+AB31</f>
        <v>13588</v>
      </c>
      <c r="AB32" s="49"/>
      <c r="AC32" s="20">
        <f>Q32+S32+U32+W32+Y32</f>
        <v>13588</v>
      </c>
      <c r="AE32" s="5" t="s">
        <v>0</v>
      </c>
      <c r="AF32" s="28">
        <f>IFERROR(B32/Q32,"N.A.")</f>
        <v>4753.9722081859527</v>
      </c>
      <c r="AG32" s="29"/>
      <c r="AH32" s="28">
        <f>IFERROR(D32/S32,"N.A.")</f>
        <v>2513.8300970873788</v>
      </c>
      <c r="AI32" s="29"/>
      <c r="AJ32" s="28">
        <f>IFERROR(F32/U32,"N.A.")</f>
        <v>4987.8076062639821</v>
      </c>
      <c r="AK32" s="29"/>
      <c r="AL32" s="28">
        <f>IFERROR(H32/W32,"N.A.")</f>
        <v>2331.9787807342541</v>
      </c>
      <c r="AM32" s="29"/>
      <c r="AN32" s="28">
        <f>IFERROR(J32/Y32,"N.A.")</f>
        <v>0</v>
      </c>
      <c r="AO32" s="29"/>
      <c r="AP32" s="28">
        <f>IFERROR(L32/AA32,"N.A.")</f>
        <v>3412.7589785104506</v>
      </c>
      <c r="AQ32" s="29"/>
      <c r="AR32" s="17">
        <f>IFERROR(N32/AC32, "N.A.")</f>
        <v>3412.7589785104506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845820</v>
      </c>
      <c r="C39" s="2"/>
      <c r="D39" s="2"/>
      <c r="E39" s="2"/>
      <c r="F39" s="2">
        <v>980400</v>
      </c>
      <c r="G39" s="2"/>
      <c r="H39" s="2">
        <v>2094458</v>
      </c>
      <c r="I39" s="2"/>
      <c r="J39" s="2">
        <v>0</v>
      </c>
      <c r="K39" s="2"/>
      <c r="L39" s="1">
        <f t="shared" ref="L39:M42" si="26">B39+D39+F39+H39+J39</f>
        <v>3920678</v>
      </c>
      <c r="M39" s="13">
        <f t="shared" si="26"/>
        <v>0</v>
      </c>
      <c r="N39" s="14">
        <f>L39+M39</f>
        <v>3920678</v>
      </c>
      <c r="P39" s="3" t="s">
        <v>12</v>
      </c>
      <c r="Q39" s="2">
        <v>444</v>
      </c>
      <c r="R39" s="2">
        <v>0</v>
      </c>
      <c r="S39" s="2">
        <v>0</v>
      </c>
      <c r="T39" s="2">
        <v>0</v>
      </c>
      <c r="U39" s="2">
        <v>76</v>
      </c>
      <c r="V39" s="2">
        <v>0</v>
      </c>
      <c r="W39" s="2">
        <v>2250</v>
      </c>
      <c r="X39" s="2">
        <v>0</v>
      </c>
      <c r="Y39" s="2">
        <v>1402</v>
      </c>
      <c r="Z39" s="2">
        <v>0</v>
      </c>
      <c r="AA39" s="1">
        <f t="shared" ref="AA39:AB42" si="27">Q39+S39+U39+W39+Y39</f>
        <v>4172</v>
      </c>
      <c r="AB39" s="13">
        <f t="shared" si="27"/>
        <v>0</v>
      </c>
      <c r="AC39" s="14">
        <f>AA39+AB39</f>
        <v>4172</v>
      </c>
      <c r="AE39" s="3" t="s">
        <v>12</v>
      </c>
      <c r="AF39" s="2">
        <f t="shared" ref="AF39:AR42" si="28">IFERROR(B39/Q39, "N.A.")</f>
        <v>1905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12900</v>
      </c>
      <c r="AK39" s="2" t="str">
        <f t="shared" si="28"/>
        <v>N.A.</v>
      </c>
      <c r="AL39" s="2">
        <f t="shared" si="28"/>
        <v>930.8702222222222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939.75982742090127</v>
      </c>
      <c r="AQ39" s="16" t="str">
        <f t="shared" si="28"/>
        <v>N.A.</v>
      </c>
      <c r="AR39" s="14">
        <f t="shared" si="28"/>
        <v>939.75982742090127</v>
      </c>
    </row>
    <row r="40" spans="1:44" ht="15" customHeight="1" thickBot="1" x14ac:dyDescent="0.3">
      <c r="A40" s="3" t="s">
        <v>13</v>
      </c>
      <c r="B40" s="2">
        <v>365190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365190</v>
      </c>
      <c r="M40" s="13">
        <f t="shared" si="26"/>
        <v>0</v>
      </c>
      <c r="N40" s="14">
        <f>L40+M40</f>
        <v>365190</v>
      </c>
      <c r="P40" s="3" t="s">
        <v>13</v>
      </c>
      <c r="Q40" s="2">
        <v>222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222</v>
      </c>
      <c r="AB40" s="13">
        <f t="shared" si="27"/>
        <v>0</v>
      </c>
      <c r="AC40" s="14">
        <f>AA40+AB40</f>
        <v>222</v>
      </c>
      <c r="AE40" s="3" t="s">
        <v>13</v>
      </c>
      <c r="AF40" s="2">
        <f t="shared" si="28"/>
        <v>1645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1645</v>
      </c>
      <c r="AQ40" s="16" t="str">
        <f t="shared" si="28"/>
        <v>N.A.</v>
      </c>
      <c r="AR40" s="14">
        <f t="shared" si="28"/>
        <v>1645</v>
      </c>
    </row>
    <row r="41" spans="1:44" ht="15" customHeight="1" thickBot="1" x14ac:dyDescent="0.3">
      <c r="A41" s="3" t="s">
        <v>14</v>
      </c>
      <c r="B41" s="2">
        <v>5031064</v>
      </c>
      <c r="C41" s="2">
        <v>8226824.9999999991</v>
      </c>
      <c r="D41" s="2"/>
      <c r="E41" s="2"/>
      <c r="F41" s="2"/>
      <c r="G41" s="2">
        <v>3805499.9999999995</v>
      </c>
      <c r="H41" s="2"/>
      <c r="I41" s="2"/>
      <c r="J41" s="2"/>
      <c r="K41" s="2"/>
      <c r="L41" s="1">
        <f t="shared" si="26"/>
        <v>5031064</v>
      </c>
      <c r="M41" s="13">
        <f t="shared" si="26"/>
        <v>12032324.999999998</v>
      </c>
      <c r="N41" s="14">
        <f>L41+M41</f>
        <v>17063389</v>
      </c>
      <c r="P41" s="3" t="s">
        <v>14</v>
      </c>
      <c r="Q41" s="2">
        <v>2172</v>
      </c>
      <c r="R41" s="2">
        <v>1619</v>
      </c>
      <c r="S41" s="2">
        <v>0</v>
      </c>
      <c r="T41" s="2">
        <v>0</v>
      </c>
      <c r="U41" s="2">
        <v>0</v>
      </c>
      <c r="V41" s="2">
        <v>406</v>
      </c>
      <c r="W41" s="2">
        <v>0</v>
      </c>
      <c r="X41" s="2">
        <v>0</v>
      </c>
      <c r="Y41" s="2">
        <v>0</v>
      </c>
      <c r="Z41" s="2">
        <v>0</v>
      </c>
      <c r="AA41" s="1">
        <f t="shared" si="27"/>
        <v>2172</v>
      </c>
      <c r="AB41" s="13">
        <f t="shared" si="27"/>
        <v>2025</v>
      </c>
      <c r="AC41" s="14">
        <f>AA41+AB41</f>
        <v>4197</v>
      </c>
      <c r="AE41" s="3" t="s">
        <v>14</v>
      </c>
      <c r="AF41" s="2">
        <f t="shared" si="28"/>
        <v>2316.3278084714548</v>
      </c>
      <c r="AG41" s="2">
        <f t="shared" si="28"/>
        <v>5081.4237183446567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9373.1527093596051</v>
      </c>
      <c r="AL41" s="2" t="str">
        <f t="shared" si="28"/>
        <v>N.A.</v>
      </c>
      <c r="AM41" s="2" t="str">
        <f t="shared" si="28"/>
        <v>N.A.</v>
      </c>
      <c r="AN41" s="2" t="str">
        <f t="shared" si="28"/>
        <v>N.A.</v>
      </c>
      <c r="AO41" s="2" t="str">
        <f t="shared" si="28"/>
        <v>N.A.</v>
      </c>
      <c r="AP41" s="15">
        <f t="shared" si="28"/>
        <v>2316.3278084714548</v>
      </c>
      <c r="AQ41" s="16">
        <f t="shared" si="28"/>
        <v>5941.8888888888878</v>
      </c>
      <c r="AR41" s="14">
        <f t="shared" si="28"/>
        <v>4065.6156778651416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5300</v>
      </c>
      <c r="I42" s="2"/>
      <c r="J42" s="2"/>
      <c r="K42" s="2"/>
      <c r="L42" s="1">
        <f t="shared" si="26"/>
        <v>5300</v>
      </c>
      <c r="M42" s="13">
        <f t="shared" si="26"/>
        <v>0</v>
      </c>
      <c r="N42" s="14">
        <f>L42+M42</f>
        <v>5300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252</v>
      </c>
      <c r="X42" s="2">
        <v>0</v>
      </c>
      <c r="Y42" s="2">
        <v>0</v>
      </c>
      <c r="Z42" s="2">
        <v>0</v>
      </c>
      <c r="AA42" s="1">
        <f t="shared" si="27"/>
        <v>252</v>
      </c>
      <c r="AB42" s="13">
        <f t="shared" si="27"/>
        <v>0</v>
      </c>
      <c r="AC42" s="14">
        <f>AA42+AB42</f>
        <v>252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21.031746031746032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>
        <f t="shared" si="28"/>
        <v>21.031746031746032</v>
      </c>
      <c r="AQ42" s="16" t="str">
        <f t="shared" si="28"/>
        <v>N.A.</v>
      </c>
      <c r="AR42" s="14">
        <f t="shared" si="28"/>
        <v>21.031746031746032</v>
      </c>
    </row>
    <row r="43" spans="1:44" ht="15" customHeight="1" thickBot="1" x14ac:dyDescent="0.3">
      <c r="A43" s="4" t="s">
        <v>16</v>
      </c>
      <c r="B43" s="2">
        <f t="shared" ref="B43:K43" si="29">SUM(B39:B42)</f>
        <v>6242074</v>
      </c>
      <c r="C43" s="2">
        <f t="shared" si="29"/>
        <v>8226824.9999999991</v>
      </c>
      <c r="D43" s="2">
        <f t="shared" si="29"/>
        <v>0</v>
      </c>
      <c r="E43" s="2">
        <f t="shared" si="29"/>
        <v>0</v>
      </c>
      <c r="F43" s="2">
        <f t="shared" si="29"/>
        <v>980400</v>
      </c>
      <c r="G43" s="2">
        <f t="shared" si="29"/>
        <v>3805499.9999999995</v>
      </c>
      <c r="H43" s="2">
        <f t="shared" si="29"/>
        <v>2099758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9322232</v>
      </c>
      <c r="M43" s="13">
        <f t="shared" ref="M43" si="31">C43+E43+G43+I43+K43</f>
        <v>12032324.999999998</v>
      </c>
      <c r="N43" s="18">
        <f>L43+M43</f>
        <v>21354557</v>
      </c>
      <c r="P43" s="4" t="s">
        <v>16</v>
      </c>
      <c r="Q43" s="2">
        <f t="shared" ref="Q43:Z43" si="32">SUM(Q39:Q42)</f>
        <v>2838</v>
      </c>
      <c r="R43" s="2">
        <f t="shared" si="32"/>
        <v>1619</v>
      </c>
      <c r="S43" s="2">
        <f t="shared" si="32"/>
        <v>0</v>
      </c>
      <c r="T43" s="2">
        <f t="shared" si="32"/>
        <v>0</v>
      </c>
      <c r="U43" s="2">
        <f t="shared" si="32"/>
        <v>76</v>
      </c>
      <c r="V43" s="2">
        <f t="shared" si="32"/>
        <v>406</v>
      </c>
      <c r="W43" s="2">
        <f t="shared" si="32"/>
        <v>2502</v>
      </c>
      <c r="X43" s="2">
        <f t="shared" si="32"/>
        <v>0</v>
      </c>
      <c r="Y43" s="2">
        <f t="shared" si="32"/>
        <v>1402</v>
      </c>
      <c r="Z43" s="2">
        <f t="shared" si="32"/>
        <v>0</v>
      </c>
      <c r="AA43" s="1">
        <f t="shared" ref="AA43" si="33">Q43+S43+U43+W43+Y43</f>
        <v>6818</v>
      </c>
      <c r="AB43" s="13">
        <f t="shared" ref="AB43" si="34">R43+T43+V43+X43+Z43</f>
        <v>2025</v>
      </c>
      <c r="AC43" s="18">
        <f>AA43+AB43</f>
        <v>8843</v>
      </c>
      <c r="AE43" s="4" t="s">
        <v>16</v>
      </c>
      <c r="AF43" s="2">
        <f t="shared" ref="AF43:AO43" si="35">IFERROR(B43/Q43, "N.A.")</f>
        <v>2199.4622973925298</v>
      </c>
      <c r="AG43" s="2">
        <f t="shared" si="35"/>
        <v>5081.4237183446567</v>
      </c>
      <c r="AH43" s="2" t="str">
        <f t="shared" si="35"/>
        <v>N.A.</v>
      </c>
      <c r="AI43" s="2" t="str">
        <f t="shared" si="35"/>
        <v>N.A.</v>
      </c>
      <c r="AJ43" s="2">
        <f t="shared" si="35"/>
        <v>12900</v>
      </c>
      <c r="AK43" s="2">
        <f t="shared" si="35"/>
        <v>9373.1527093596051</v>
      </c>
      <c r="AL43" s="2">
        <f t="shared" si="35"/>
        <v>839.23181454836129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1367.297154590789</v>
      </c>
      <c r="AQ43" s="16">
        <f t="shared" ref="AQ43" si="37">IFERROR(M43/AB43, "N.A.")</f>
        <v>5941.8888888888878</v>
      </c>
      <c r="AR43" s="14">
        <f t="shared" ref="AR43" si="38">IFERROR(N43/AC43, "N.A.")</f>
        <v>2414.8543480719213</v>
      </c>
    </row>
    <row r="44" spans="1:44" ht="15" customHeight="1" thickBot="1" x14ac:dyDescent="0.3">
      <c r="A44" s="5" t="s">
        <v>0</v>
      </c>
      <c r="B44" s="48">
        <f>B43+C43</f>
        <v>14468899</v>
      </c>
      <c r="C44" s="49"/>
      <c r="D44" s="48">
        <f>D43+E43</f>
        <v>0</v>
      </c>
      <c r="E44" s="49"/>
      <c r="F44" s="48">
        <f>F43+G43</f>
        <v>4785900</v>
      </c>
      <c r="G44" s="49"/>
      <c r="H44" s="48">
        <f>H43+I43</f>
        <v>2099758</v>
      </c>
      <c r="I44" s="49"/>
      <c r="J44" s="48">
        <f>J43+K43</f>
        <v>0</v>
      </c>
      <c r="K44" s="49"/>
      <c r="L44" s="48">
        <f>L43+M43</f>
        <v>21354557</v>
      </c>
      <c r="M44" s="50"/>
      <c r="N44" s="19">
        <f>B44+D44+F44+H44+J44</f>
        <v>21354557</v>
      </c>
      <c r="P44" s="5" t="s">
        <v>0</v>
      </c>
      <c r="Q44" s="48">
        <f>Q43+R43</f>
        <v>4457</v>
      </c>
      <c r="R44" s="49"/>
      <c r="S44" s="48">
        <f>S43+T43</f>
        <v>0</v>
      </c>
      <c r="T44" s="49"/>
      <c r="U44" s="48">
        <f>U43+V43</f>
        <v>482</v>
      </c>
      <c r="V44" s="49"/>
      <c r="W44" s="48">
        <f>W43+X43</f>
        <v>2502</v>
      </c>
      <c r="X44" s="49"/>
      <c r="Y44" s="48">
        <f>Y43+Z43</f>
        <v>1402</v>
      </c>
      <c r="Z44" s="49"/>
      <c r="AA44" s="48">
        <f>AA43+AB43</f>
        <v>8843</v>
      </c>
      <c r="AB44" s="50"/>
      <c r="AC44" s="19">
        <f>Q44+S44+U44+W44+Y44</f>
        <v>8843</v>
      </c>
      <c r="AE44" s="5" t="s">
        <v>0</v>
      </c>
      <c r="AF44" s="28">
        <f>IFERROR(B44/Q44,"N.A.")</f>
        <v>3246.3313888265648</v>
      </c>
      <c r="AG44" s="29"/>
      <c r="AH44" s="28" t="str">
        <f>IFERROR(D44/S44,"N.A.")</f>
        <v>N.A.</v>
      </c>
      <c r="AI44" s="29"/>
      <c r="AJ44" s="28">
        <f>IFERROR(F44/U44,"N.A.")</f>
        <v>9929.2531120331951</v>
      </c>
      <c r="AK44" s="29"/>
      <c r="AL44" s="28">
        <f>IFERROR(H44/W44,"N.A.")</f>
        <v>839.23181454836129</v>
      </c>
      <c r="AM44" s="29"/>
      <c r="AN44" s="28">
        <f>IFERROR(J44/Y44,"N.A.")</f>
        <v>0</v>
      </c>
      <c r="AO44" s="29"/>
      <c r="AP44" s="28">
        <f>IFERROR(L44/AA44,"N.A.")</f>
        <v>2414.8543480719213</v>
      </c>
      <c r="AQ44" s="29"/>
      <c r="AR44" s="17">
        <f>IFERROR(N44/AC44, "N.A.")</f>
        <v>2414.8543480719213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1793272.0000000002</v>
      </c>
      <c r="C15" s="2"/>
      <c r="D15" s="2">
        <v>486000</v>
      </c>
      <c r="E15" s="2"/>
      <c r="F15" s="2">
        <v>2167200</v>
      </c>
      <c r="G15" s="2"/>
      <c r="H15" s="2">
        <v>2767979.9999999995</v>
      </c>
      <c r="I15" s="2"/>
      <c r="J15" s="2"/>
      <c r="K15" s="2"/>
      <c r="L15" s="1">
        <f t="shared" ref="L15:M18" si="0">B15+D15+F15+H15+J15</f>
        <v>7214452</v>
      </c>
      <c r="M15" s="13">
        <f t="shared" si="0"/>
        <v>0</v>
      </c>
      <c r="N15" s="14">
        <f>L15+M15</f>
        <v>7214452</v>
      </c>
      <c r="P15" s="3" t="s">
        <v>12</v>
      </c>
      <c r="Q15" s="2">
        <v>520</v>
      </c>
      <c r="R15" s="2">
        <v>0</v>
      </c>
      <c r="S15" s="2">
        <v>162</v>
      </c>
      <c r="T15" s="2">
        <v>0</v>
      </c>
      <c r="U15" s="2">
        <v>224</v>
      </c>
      <c r="V15" s="2">
        <v>0</v>
      </c>
      <c r="W15" s="2">
        <v>1205</v>
      </c>
      <c r="X15" s="2">
        <v>0</v>
      </c>
      <c r="Y15" s="2">
        <v>0</v>
      </c>
      <c r="Z15" s="2">
        <v>0</v>
      </c>
      <c r="AA15" s="1">
        <f t="shared" ref="AA15:AB18" si="1">Q15+S15+U15+W15+Y15</f>
        <v>2111</v>
      </c>
      <c r="AB15" s="13">
        <f t="shared" si="1"/>
        <v>0</v>
      </c>
      <c r="AC15" s="14">
        <f>AA15+AB15</f>
        <v>2111</v>
      </c>
      <c r="AE15" s="3" t="s">
        <v>12</v>
      </c>
      <c r="AF15" s="2">
        <f t="shared" ref="AF15:AR18" si="2">IFERROR(B15/Q15, "N.A.")</f>
        <v>3448.6000000000004</v>
      </c>
      <c r="AG15" s="2" t="str">
        <f t="shared" si="2"/>
        <v>N.A.</v>
      </c>
      <c r="AH15" s="2">
        <f t="shared" si="2"/>
        <v>3000</v>
      </c>
      <c r="AI15" s="2" t="str">
        <f t="shared" si="2"/>
        <v>N.A.</v>
      </c>
      <c r="AJ15" s="2">
        <f t="shared" si="2"/>
        <v>9675</v>
      </c>
      <c r="AK15" s="2" t="str">
        <f t="shared" si="2"/>
        <v>N.A.</v>
      </c>
      <c r="AL15" s="2">
        <f t="shared" si="2"/>
        <v>2297.0788381742736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3417.5518711511131</v>
      </c>
      <c r="AQ15" s="16" t="str">
        <f t="shared" si="2"/>
        <v>N.A.</v>
      </c>
      <c r="AR15" s="14">
        <f t="shared" si="2"/>
        <v>3417.5518711511131</v>
      </c>
    </row>
    <row r="16" spans="1:44" ht="15" customHeight="1" thickBot="1" x14ac:dyDescent="0.3">
      <c r="A16" s="3" t="s">
        <v>13</v>
      </c>
      <c r="B16" s="2">
        <v>2209710</v>
      </c>
      <c r="C16" s="2">
        <v>158455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2209710</v>
      </c>
      <c r="M16" s="13">
        <f t="shared" si="0"/>
        <v>158455</v>
      </c>
      <c r="N16" s="14">
        <f>L16+M16</f>
        <v>2368165</v>
      </c>
      <c r="P16" s="3" t="s">
        <v>13</v>
      </c>
      <c r="Q16" s="2">
        <v>657</v>
      </c>
      <c r="R16" s="2">
        <v>67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657</v>
      </c>
      <c r="AB16" s="13">
        <f t="shared" si="1"/>
        <v>67</v>
      </c>
      <c r="AC16" s="14">
        <f>AA16+AB16</f>
        <v>724</v>
      </c>
      <c r="AE16" s="3" t="s">
        <v>13</v>
      </c>
      <c r="AF16" s="2">
        <f t="shared" si="2"/>
        <v>3363.3333333333335</v>
      </c>
      <c r="AG16" s="2">
        <f t="shared" si="2"/>
        <v>2365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3363.3333333333335</v>
      </c>
      <c r="AQ16" s="16">
        <f t="shared" si="2"/>
        <v>2365</v>
      </c>
      <c r="AR16" s="14">
        <f t="shared" si="2"/>
        <v>3270.9461325966849</v>
      </c>
    </row>
    <row r="17" spans="1:44" ht="15" customHeight="1" thickBot="1" x14ac:dyDescent="0.3">
      <c r="A17" s="3" t="s">
        <v>14</v>
      </c>
      <c r="B17" s="2">
        <v>6476150</v>
      </c>
      <c r="C17" s="2">
        <v>20489110</v>
      </c>
      <c r="D17" s="2">
        <v>288960</v>
      </c>
      <c r="E17" s="2"/>
      <c r="F17" s="2"/>
      <c r="G17" s="2">
        <v>6940000</v>
      </c>
      <c r="H17" s="2"/>
      <c r="I17" s="2">
        <v>610600</v>
      </c>
      <c r="J17" s="2">
        <v>0</v>
      </c>
      <c r="K17" s="2"/>
      <c r="L17" s="1">
        <f t="shared" si="0"/>
        <v>6765110</v>
      </c>
      <c r="M17" s="13">
        <f t="shared" si="0"/>
        <v>28039710</v>
      </c>
      <c r="N17" s="14">
        <f>L17+M17</f>
        <v>34804820</v>
      </c>
      <c r="P17" s="3" t="s">
        <v>14</v>
      </c>
      <c r="Q17" s="2">
        <v>1559</v>
      </c>
      <c r="R17" s="2">
        <v>4812</v>
      </c>
      <c r="S17" s="2">
        <v>112</v>
      </c>
      <c r="T17" s="2">
        <v>0</v>
      </c>
      <c r="U17" s="2">
        <v>0</v>
      </c>
      <c r="V17" s="2">
        <v>276</v>
      </c>
      <c r="W17" s="2">
        <v>0</v>
      </c>
      <c r="X17" s="2">
        <v>284</v>
      </c>
      <c r="Y17" s="2">
        <v>209</v>
      </c>
      <c r="Z17" s="2">
        <v>0</v>
      </c>
      <c r="AA17" s="1">
        <f t="shared" si="1"/>
        <v>1880</v>
      </c>
      <c r="AB17" s="13">
        <f t="shared" si="1"/>
        <v>5372</v>
      </c>
      <c r="AC17" s="14">
        <f>AA17+AB17</f>
        <v>7252</v>
      </c>
      <c r="AE17" s="3" t="s">
        <v>14</v>
      </c>
      <c r="AF17" s="2">
        <f t="shared" si="2"/>
        <v>4154.041051956382</v>
      </c>
      <c r="AG17" s="2">
        <f t="shared" si="2"/>
        <v>4257.9197838736491</v>
      </c>
      <c r="AH17" s="2">
        <f t="shared" si="2"/>
        <v>2580</v>
      </c>
      <c r="AI17" s="2" t="str">
        <f t="shared" si="2"/>
        <v>N.A.</v>
      </c>
      <c r="AJ17" s="2" t="str">
        <f t="shared" si="2"/>
        <v>N.A.</v>
      </c>
      <c r="AK17" s="2">
        <f t="shared" si="2"/>
        <v>25144.927536231884</v>
      </c>
      <c r="AL17" s="2" t="str">
        <f t="shared" si="2"/>
        <v>N.A.</v>
      </c>
      <c r="AM17" s="2">
        <f t="shared" si="2"/>
        <v>2150</v>
      </c>
      <c r="AN17" s="2">
        <f t="shared" si="2"/>
        <v>0</v>
      </c>
      <c r="AO17" s="2" t="str">
        <f t="shared" si="2"/>
        <v>N.A.</v>
      </c>
      <c r="AP17" s="15">
        <f t="shared" si="2"/>
        <v>3598.4627659574467</v>
      </c>
      <c r="AQ17" s="16">
        <f t="shared" si="2"/>
        <v>5219.6034996276994</v>
      </c>
      <c r="AR17" s="14">
        <f t="shared" si="2"/>
        <v>4799.3408714837287</v>
      </c>
    </row>
    <row r="18" spans="1:44" ht="15" customHeight="1" thickBot="1" x14ac:dyDescent="0.3">
      <c r="A18" s="3" t="s">
        <v>15</v>
      </c>
      <c r="B18" s="2">
        <v>139320</v>
      </c>
      <c r="C18" s="2"/>
      <c r="D18" s="2"/>
      <c r="E18" s="2"/>
      <c r="F18" s="2"/>
      <c r="G18" s="2">
        <v>69660</v>
      </c>
      <c r="H18" s="2">
        <v>431500</v>
      </c>
      <c r="I18" s="2"/>
      <c r="J18" s="2">
        <v>0</v>
      </c>
      <c r="K18" s="2"/>
      <c r="L18" s="1">
        <f t="shared" si="0"/>
        <v>570820</v>
      </c>
      <c r="M18" s="13">
        <f t="shared" si="0"/>
        <v>69660</v>
      </c>
      <c r="N18" s="14">
        <f>L18+M18</f>
        <v>640480</v>
      </c>
      <c r="P18" s="3" t="s">
        <v>15</v>
      </c>
      <c r="Q18" s="2">
        <v>162</v>
      </c>
      <c r="R18" s="2">
        <v>0</v>
      </c>
      <c r="S18" s="2">
        <v>0</v>
      </c>
      <c r="T18" s="2">
        <v>0</v>
      </c>
      <c r="U18" s="2">
        <v>0</v>
      </c>
      <c r="V18" s="2">
        <v>81</v>
      </c>
      <c r="W18" s="2">
        <v>687</v>
      </c>
      <c r="X18" s="2">
        <v>0</v>
      </c>
      <c r="Y18" s="2">
        <v>81</v>
      </c>
      <c r="Z18" s="2">
        <v>0</v>
      </c>
      <c r="AA18" s="1">
        <f t="shared" si="1"/>
        <v>930</v>
      </c>
      <c r="AB18" s="13">
        <f t="shared" si="1"/>
        <v>81</v>
      </c>
      <c r="AC18" s="18">
        <f>AA18+AB18</f>
        <v>1011</v>
      </c>
      <c r="AE18" s="3" t="s">
        <v>15</v>
      </c>
      <c r="AF18" s="2">
        <f t="shared" si="2"/>
        <v>860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860</v>
      </c>
      <c r="AL18" s="2">
        <f t="shared" si="2"/>
        <v>628.09315866084421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613.78494623655911</v>
      </c>
      <c r="AQ18" s="16">
        <f t="shared" si="2"/>
        <v>860</v>
      </c>
      <c r="AR18" s="14">
        <f t="shared" si="2"/>
        <v>633.51137487636004</v>
      </c>
    </row>
    <row r="19" spans="1:44" ht="15" customHeight="1" thickBot="1" x14ac:dyDescent="0.3">
      <c r="A19" s="4" t="s">
        <v>16</v>
      </c>
      <c r="B19" s="2">
        <f t="shared" ref="B19:K19" si="3">SUM(B15:B18)</f>
        <v>10618452</v>
      </c>
      <c r="C19" s="2">
        <f t="shared" si="3"/>
        <v>20647565</v>
      </c>
      <c r="D19" s="2">
        <f t="shared" si="3"/>
        <v>774960</v>
      </c>
      <c r="E19" s="2">
        <f t="shared" si="3"/>
        <v>0</v>
      </c>
      <c r="F19" s="2">
        <f t="shared" si="3"/>
        <v>2167200</v>
      </c>
      <c r="G19" s="2">
        <f t="shared" si="3"/>
        <v>7009660</v>
      </c>
      <c r="H19" s="2">
        <f t="shared" si="3"/>
        <v>3199479.9999999995</v>
      </c>
      <c r="I19" s="2">
        <f t="shared" si="3"/>
        <v>610600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16760092</v>
      </c>
      <c r="M19" s="13">
        <f t="shared" ref="M19" si="5">C19+E19+G19+I19+K19</f>
        <v>28267825</v>
      </c>
      <c r="N19" s="18">
        <f>L19+M19</f>
        <v>45027917</v>
      </c>
      <c r="P19" s="4" t="s">
        <v>16</v>
      </c>
      <c r="Q19" s="2">
        <f t="shared" ref="Q19:Z19" si="6">SUM(Q15:Q18)</f>
        <v>2898</v>
      </c>
      <c r="R19" s="2">
        <f t="shared" si="6"/>
        <v>4879</v>
      </c>
      <c r="S19" s="2">
        <f t="shared" si="6"/>
        <v>274</v>
      </c>
      <c r="T19" s="2">
        <f t="shared" si="6"/>
        <v>0</v>
      </c>
      <c r="U19" s="2">
        <f t="shared" si="6"/>
        <v>224</v>
      </c>
      <c r="V19" s="2">
        <f t="shared" si="6"/>
        <v>357</v>
      </c>
      <c r="W19" s="2">
        <f t="shared" si="6"/>
        <v>1892</v>
      </c>
      <c r="X19" s="2">
        <f t="shared" si="6"/>
        <v>284</v>
      </c>
      <c r="Y19" s="2">
        <f t="shared" si="6"/>
        <v>290</v>
      </c>
      <c r="Z19" s="2">
        <f t="shared" si="6"/>
        <v>0</v>
      </c>
      <c r="AA19" s="1">
        <f t="shared" ref="AA19" si="7">Q19+S19+U19+W19+Y19</f>
        <v>5578</v>
      </c>
      <c r="AB19" s="13">
        <f t="shared" ref="AB19" si="8">R19+T19+V19+X19+Z19</f>
        <v>5520</v>
      </c>
      <c r="AC19" s="14">
        <f>AA19+AB19</f>
        <v>11098</v>
      </c>
      <c r="AE19" s="4" t="s">
        <v>16</v>
      </c>
      <c r="AF19" s="2">
        <f t="shared" ref="AF19:AO19" si="9">IFERROR(B19/Q19, "N.A.")</f>
        <v>3664.0621118012423</v>
      </c>
      <c r="AG19" s="2">
        <f t="shared" si="9"/>
        <v>4231.9255995080957</v>
      </c>
      <c r="AH19" s="2">
        <f t="shared" si="9"/>
        <v>2828.3211678832117</v>
      </c>
      <c r="AI19" s="2" t="str">
        <f t="shared" si="9"/>
        <v>N.A.</v>
      </c>
      <c r="AJ19" s="2">
        <f t="shared" si="9"/>
        <v>9675</v>
      </c>
      <c r="AK19" s="2">
        <f t="shared" si="9"/>
        <v>19634.901960784315</v>
      </c>
      <c r="AL19" s="2">
        <f t="shared" si="9"/>
        <v>1691.0570824524311</v>
      </c>
      <c r="AM19" s="2">
        <f t="shared" si="9"/>
        <v>2150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3004.6776622445323</v>
      </c>
      <c r="AQ19" s="16">
        <f t="shared" ref="AQ19" si="11">IFERROR(M19/AB19, "N.A.")</f>
        <v>5120.982789855072</v>
      </c>
      <c r="AR19" s="14">
        <f t="shared" ref="AR19" si="12">IFERROR(N19/AC19, "N.A.")</f>
        <v>4057.3001441701208</v>
      </c>
    </row>
    <row r="20" spans="1:44" ht="15" customHeight="1" thickBot="1" x14ac:dyDescent="0.3">
      <c r="A20" s="5" t="s">
        <v>0</v>
      </c>
      <c r="B20" s="48">
        <f>B19+C19</f>
        <v>31266017</v>
      </c>
      <c r="C20" s="49"/>
      <c r="D20" s="48">
        <f>D19+E19</f>
        <v>774960</v>
      </c>
      <c r="E20" s="49"/>
      <c r="F20" s="48">
        <f>F19+G19</f>
        <v>9176860</v>
      </c>
      <c r="G20" s="49"/>
      <c r="H20" s="48">
        <f>H19+I19</f>
        <v>3810079.9999999995</v>
      </c>
      <c r="I20" s="49"/>
      <c r="J20" s="48">
        <f>J19+K19</f>
        <v>0</v>
      </c>
      <c r="K20" s="49"/>
      <c r="L20" s="48">
        <f>L19+M19</f>
        <v>45027917</v>
      </c>
      <c r="M20" s="50"/>
      <c r="N20" s="19">
        <f>B20+D20+F20+H20+J20</f>
        <v>45027917</v>
      </c>
      <c r="P20" s="5" t="s">
        <v>0</v>
      </c>
      <c r="Q20" s="48">
        <f>Q19+R19</f>
        <v>7777</v>
      </c>
      <c r="R20" s="49"/>
      <c r="S20" s="48">
        <f>S19+T19</f>
        <v>274</v>
      </c>
      <c r="T20" s="49"/>
      <c r="U20" s="48">
        <f>U19+V19</f>
        <v>581</v>
      </c>
      <c r="V20" s="49"/>
      <c r="W20" s="48">
        <f>W19+X19</f>
        <v>2176</v>
      </c>
      <c r="X20" s="49"/>
      <c r="Y20" s="48">
        <f>Y19+Z19</f>
        <v>290</v>
      </c>
      <c r="Z20" s="49"/>
      <c r="AA20" s="48">
        <f>AA19+AB19</f>
        <v>11098</v>
      </c>
      <c r="AB20" s="49"/>
      <c r="AC20" s="20">
        <f>Q20+S20+U20+W20+Y20</f>
        <v>11098</v>
      </c>
      <c r="AE20" s="5" t="s">
        <v>0</v>
      </c>
      <c r="AF20" s="28">
        <f>IFERROR(B20/Q20,"N.A.")</f>
        <v>4020.3185032788992</v>
      </c>
      <c r="AG20" s="29"/>
      <c r="AH20" s="28">
        <f>IFERROR(D20/S20,"N.A.")</f>
        <v>2828.3211678832117</v>
      </c>
      <c r="AI20" s="29"/>
      <c r="AJ20" s="28">
        <f>IFERROR(F20/U20,"N.A.")</f>
        <v>15794.939759036144</v>
      </c>
      <c r="AK20" s="29"/>
      <c r="AL20" s="28">
        <f>IFERROR(H20/W20,"N.A.")</f>
        <v>1750.955882352941</v>
      </c>
      <c r="AM20" s="29"/>
      <c r="AN20" s="28">
        <f>IFERROR(J20/Y20,"N.A.")</f>
        <v>0</v>
      </c>
      <c r="AO20" s="29"/>
      <c r="AP20" s="28">
        <f>IFERROR(L20/AA20,"N.A.")</f>
        <v>4057.3001441701208</v>
      </c>
      <c r="AQ20" s="29"/>
      <c r="AR20" s="17">
        <f>IFERROR(N20/AC20, "N.A.")</f>
        <v>4057.3001441701208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1591000</v>
      </c>
      <c r="C27" s="2"/>
      <c r="D27" s="2">
        <v>486000</v>
      </c>
      <c r="E27" s="2"/>
      <c r="F27" s="2">
        <v>2167200</v>
      </c>
      <c r="G27" s="2"/>
      <c r="H27" s="2">
        <v>2411450.0000000005</v>
      </c>
      <c r="I27" s="2"/>
      <c r="J27" s="2"/>
      <c r="K27" s="2"/>
      <c r="L27" s="1">
        <f t="shared" ref="L27:M30" si="13">B27+D27+F27+H27+J27</f>
        <v>6655650</v>
      </c>
      <c r="M27" s="13">
        <f t="shared" si="13"/>
        <v>0</v>
      </c>
      <c r="N27" s="14">
        <f>L27+M27</f>
        <v>6655650</v>
      </c>
      <c r="P27" s="3" t="s">
        <v>12</v>
      </c>
      <c r="Q27" s="2">
        <v>408</v>
      </c>
      <c r="R27" s="2">
        <v>0</v>
      </c>
      <c r="S27" s="2">
        <v>162</v>
      </c>
      <c r="T27" s="2">
        <v>0</v>
      </c>
      <c r="U27" s="2">
        <v>224</v>
      </c>
      <c r="V27" s="2">
        <v>0</v>
      </c>
      <c r="W27" s="2">
        <v>580</v>
      </c>
      <c r="X27" s="2">
        <v>0</v>
      </c>
      <c r="Y27" s="2">
        <v>0</v>
      </c>
      <c r="Z27" s="2">
        <v>0</v>
      </c>
      <c r="AA27" s="1">
        <f t="shared" ref="AA27:AB30" si="14">Q27+S27+U27+W27+Y27</f>
        <v>1374</v>
      </c>
      <c r="AB27" s="13">
        <f t="shared" si="14"/>
        <v>0</v>
      </c>
      <c r="AC27" s="14">
        <f>AA27+AB27</f>
        <v>1374</v>
      </c>
      <c r="AE27" s="3" t="s">
        <v>12</v>
      </c>
      <c r="AF27" s="2">
        <f t="shared" ref="AF27:AR30" si="15">IFERROR(B27/Q27, "N.A.")</f>
        <v>3899.5098039215686</v>
      </c>
      <c r="AG27" s="2" t="str">
        <f t="shared" si="15"/>
        <v>N.A.</v>
      </c>
      <c r="AH27" s="2">
        <f t="shared" si="15"/>
        <v>3000</v>
      </c>
      <c r="AI27" s="2" t="str">
        <f t="shared" si="15"/>
        <v>N.A.</v>
      </c>
      <c r="AJ27" s="2">
        <f t="shared" si="15"/>
        <v>9675</v>
      </c>
      <c r="AK27" s="2" t="str">
        <f t="shared" si="15"/>
        <v>N.A.</v>
      </c>
      <c r="AL27" s="2">
        <f t="shared" si="15"/>
        <v>4157.6724137931042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4843.9956331877729</v>
      </c>
      <c r="AQ27" s="16" t="str">
        <f t="shared" si="15"/>
        <v>N.A.</v>
      </c>
      <c r="AR27" s="14">
        <f t="shared" si="15"/>
        <v>4843.9956331877729</v>
      </c>
    </row>
    <row r="28" spans="1:44" ht="15" customHeight="1" thickBot="1" x14ac:dyDescent="0.3">
      <c r="A28" s="3" t="s">
        <v>13</v>
      </c>
      <c r="B28" s="2">
        <v>880149.99999999988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880149.99999999988</v>
      </c>
      <c r="M28" s="13">
        <f t="shared" si="13"/>
        <v>0</v>
      </c>
      <c r="N28" s="14">
        <f>L28+M28</f>
        <v>880149.99999999988</v>
      </c>
      <c r="P28" s="3" t="s">
        <v>13</v>
      </c>
      <c r="Q28" s="2">
        <v>179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179</v>
      </c>
      <c r="AB28" s="13">
        <f t="shared" si="14"/>
        <v>0</v>
      </c>
      <c r="AC28" s="14">
        <f>AA28+AB28</f>
        <v>179</v>
      </c>
      <c r="AE28" s="3" t="s">
        <v>13</v>
      </c>
      <c r="AF28" s="2">
        <f t="shared" si="15"/>
        <v>4917.039106145251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4917.039106145251</v>
      </c>
      <c r="AQ28" s="16" t="str">
        <f t="shared" si="15"/>
        <v>N.A.</v>
      </c>
      <c r="AR28" s="14">
        <f t="shared" si="15"/>
        <v>4917.039106145251</v>
      </c>
    </row>
    <row r="29" spans="1:44" ht="15" customHeight="1" thickBot="1" x14ac:dyDescent="0.3">
      <c r="A29" s="3" t="s">
        <v>14</v>
      </c>
      <c r="B29" s="2">
        <v>4078520.0000000005</v>
      </c>
      <c r="C29" s="2">
        <v>18039029.999999996</v>
      </c>
      <c r="D29" s="2"/>
      <c r="E29" s="2"/>
      <c r="F29" s="2"/>
      <c r="G29" s="2">
        <v>2680000</v>
      </c>
      <c r="H29" s="2"/>
      <c r="I29" s="2">
        <v>610600</v>
      </c>
      <c r="J29" s="2"/>
      <c r="K29" s="2"/>
      <c r="L29" s="1">
        <f t="shared" si="13"/>
        <v>4078520.0000000005</v>
      </c>
      <c r="M29" s="13">
        <f t="shared" si="13"/>
        <v>21329629.999999996</v>
      </c>
      <c r="N29" s="14">
        <f>L29+M29</f>
        <v>25408149.999999996</v>
      </c>
      <c r="P29" s="3" t="s">
        <v>14</v>
      </c>
      <c r="Q29" s="2">
        <v>954</v>
      </c>
      <c r="R29" s="2">
        <v>3968</v>
      </c>
      <c r="S29" s="2">
        <v>0</v>
      </c>
      <c r="T29" s="2">
        <v>0</v>
      </c>
      <c r="U29" s="2">
        <v>0</v>
      </c>
      <c r="V29" s="2">
        <v>134</v>
      </c>
      <c r="W29" s="2">
        <v>0</v>
      </c>
      <c r="X29" s="2">
        <v>284</v>
      </c>
      <c r="Y29" s="2">
        <v>0</v>
      </c>
      <c r="Z29" s="2">
        <v>0</v>
      </c>
      <c r="AA29" s="1">
        <f t="shared" si="14"/>
        <v>954</v>
      </c>
      <c r="AB29" s="13">
        <f t="shared" si="14"/>
        <v>4386</v>
      </c>
      <c r="AC29" s="14">
        <f>AA29+AB29</f>
        <v>5340</v>
      </c>
      <c r="AE29" s="3" t="s">
        <v>14</v>
      </c>
      <c r="AF29" s="2">
        <f t="shared" si="15"/>
        <v>4275.1781970649899</v>
      </c>
      <c r="AG29" s="2">
        <f t="shared" si="15"/>
        <v>4546.1265120967737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20000</v>
      </c>
      <c r="AL29" s="2" t="str">
        <f t="shared" si="15"/>
        <v>N.A.</v>
      </c>
      <c r="AM29" s="2">
        <f t="shared" si="15"/>
        <v>2150</v>
      </c>
      <c r="AN29" s="2" t="str">
        <f t="shared" si="15"/>
        <v>N.A.</v>
      </c>
      <c r="AO29" s="2" t="str">
        <f t="shared" si="15"/>
        <v>N.A.</v>
      </c>
      <c r="AP29" s="15">
        <f t="shared" si="15"/>
        <v>4275.1781970649899</v>
      </c>
      <c r="AQ29" s="16">
        <f t="shared" si="15"/>
        <v>4863.116735066119</v>
      </c>
      <c r="AR29" s="14">
        <f t="shared" si="15"/>
        <v>4758.0805243445684</v>
      </c>
    </row>
    <row r="30" spans="1:44" ht="15" customHeight="1" thickBot="1" x14ac:dyDescent="0.3">
      <c r="A30" s="3" t="s">
        <v>15</v>
      </c>
      <c r="B30" s="2">
        <v>139320</v>
      </c>
      <c r="C30" s="2"/>
      <c r="D30" s="2"/>
      <c r="E30" s="2"/>
      <c r="F30" s="2"/>
      <c r="G30" s="2">
        <v>69660</v>
      </c>
      <c r="H30" s="2">
        <v>161700</v>
      </c>
      <c r="I30" s="2"/>
      <c r="J30" s="2">
        <v>0</v>
      </c>
      <c r="K30" s="2"/>
      <c r="L30" s="1">
        <f t="shared" si="13"/>
        <v>301020</v>
      </c>
      <c r="M30" s="13">
        <f t="shared" si="13"/>
        <v>69660</v>
      </c>
      <c r="N30" s="14">
        <f>L30+M30</f>
        <v>370680</v>
      </c>
      <c r="P30" s="3" t="s">
        <v>15</v>
      </c>
      <c r="Q30" s="2">
        <v>162</v>
      </c>
      <c r="R30" s="2">
        <v>0</v>
      </c>
      <c r="S30" s="2">
        <v>0</v>
      </c>
      <c r="T30" s="2">
        <v>0</v>
      </c>
      <c r="U30" s="2">
        <v>0</v>
      </c>
      <c r="V30" s="2">
        <v>81</v>
      </c>
      <c r="W30" s="2">
        <v>391</v>
      </c>
      <c r="X30" s="2">
        <v>0</v>
      </c>
      <c r="Y30" s="2">
        <v>81</v>
      </c>
      <c r="Z30" s="2">
        <v>0</v>
      </c>
      <c r="AA30" s="1">
        <f t="shared" si="14"/>
        <v>634</v>
      </c>
      <c r="AB30" s="13">
        <f t="shared" si="14"/>
        <v>81</v>
      </c>
      <c r="AC30" s="18">
        <f>AA30+AB30</f>
        <v>715</v>
      </c>
      <c r="AE30" s="3" t="s">
        <v>15</v>
      </c>
      <c r="AF30" s="2">
        <f t="shared" si="15"/>
        <v>860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860</v>
      </c>
      <c r="AL30" s="2">
        <f t="shared" si="15"/>
        <v>413.55498721227622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474.794952681388</v>
      </c>
      <c r="AQ30" s="16">
        <f t="shared" si="15"/>
        <v>860</v>
      </c>
      <c r="AR30" s="14">
        <f t="shared" si="15"/>
        <v>518.4335664335664</v>
      </c>
    </row>
    <row r="31" spans="1:44" ht="15" customHeight="1" thickBot="1" x14ac:dyDescent="0.3">
      <c r="A31" s="4" t="s">
        <v>16</v>
      </c>
      <c r="B31" s="2">
        <f t="shared" ref="B31:K31" si="16">SUM(B27:B30)</f>
        <v>6688990</v>
      </c>
      <c r="C31" s="2">
        <f t="shared" si="16"/>
        <v>18039029.999999996</v>
      </c>
      <c r="D31" s="2">
        <f t="shared" si="16"/>
        <v>486000</v>
      </c>
      <c r="E31" s="2">
        <f t="shared" si="16"/>
        <v>0</v>
      </c>
      <c r="F31" s="2">
        <f t="shared" si="16"/>
        <v>2167200</v>
      </c>
      <c r="G31" s="2">
        <f t="shared" si="16"/>
        <v>2749660</v>
      </c>
      <c r="H31" s="2">
        <f t="shared" si="16"/>
        <v>2573150.0000000005</v>
      </c>
      <c r="I31" s="2">
        <f t="shared" si="16"/>
        <v>610600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11915340</v>
      </c>
      <c r="M31" s="13">
        <f t="shared" ref="M31" si="18">C31+E31+G31+I31+K31</f>
        <v>21399289.999999996</v>
      </c>
      <c r="N31" s="18">
        <f>L31+M31</f>
        <v>33314629.999999996</v>
      </c>
      <c r="P31" s="4" t="s">
        <v>16</v>
      </c>
      <c r="Q31" s="2">
        <f t="shared" ref="Q31:Z31" si="19">SUM(Q27:Q30)</f>
        <v>1703</v>
      </c>
      <c r="R31" s="2">
        <f t="shared" si="19"/>
        <v>3968</v>
      </c>
      <c r="S31" s="2">
        <f t="shared" si="19"/>
        <v>162</v>
      </c>
      <c r="T31" s="2">
        <f t="shared" si="19"/>
        <v>0</v>
      </c>
      <c r="U31" s="2">
        <f t="shared" si="19"/>
        <v>224</v>
      </c>
      <c r="V31" s="2">
        <f t="shared" si="19"/>
        <v>215</v>
      </c>
      <c r="W31" s="2">
        <f t="shared" si="19"/>
        <v>971</v>
      </c>
      <c r="X31" s="2">
        <f t="shared" si="19"/>
        <v>284</v>
      </c>
      <c r="Y31" s="2">
        <f t="shared" si="19"/>
        <v>81</v>
      </c>
      <c r="Z31" s="2">
        <f t="shared" si="19"/>
        <v>0</v>
      </c>
      <c r="AA31" s="1">
        <f t="shared" ref="AA31" si="20">Q31+S31+U31+W31+Y31</f>
        <v>3141</v>
      </c>
      <c r="AB31" s="13">
        <f t="shared" ref="AB31" si="21">R31+T31+V31+X31+Z31</f>
        <v>4467</v>
      </c>
      <c r="AC31" s="14">
        <f>AA31+AB31</f>
        <v>7608</v>
      </c>
      <c r="AE31" s="4" t="s">
        <v>16</v>
      </c>
      <c r="AF31" s="2">
        <f t="shared" ref="AF31:AO31" si="22">IFERROR(B31/Q31, "N.A.")</f>
        <v>3927.7686435701703</v>
      </c>
      <c r="AG31" s="2">
        <f t="shared" si="22"/>
        <v>4546.1265120967737</v>
      </c>
      <c r="AH31" s="2">
        <f t="shared" si="22"/>
        <v>3000</v>
      </c>
      <c r="AI31" s="2" t="str">
        <f t="shared" si="22"/>
        <v>N.A.</v>
      </c>
      <c r="AJ31" s="2">
        <f t="shared" si="22"/>
        <v>9675</v>
      </c>
      <c r="AK31" s="2">
        <f t="shared" si="22"/>
        <v>12789.116279069767</v>
      </c>
      <c r="AL31" s="2">
        <f t="shared" si="22"/>
        <v>2650.0000000000005</v>
      </c>
      <c r="AM31" s="2">
        <f t="shared" si="22"/>
        <v>2150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3793.4861509073544</v>
      </c>
      <c r="AQ31" s="16">
        <f t="shared" ref="AQ31" si="24">IFERROR(M31/AB31, "N.A.")</f>
        <v>4790.5283187821797</v>
      </c>
      <c r="AR31" s="14">
        <f t="shared" ref="AR31" si="25">IFERROR(N31/AC31, "N.A.")</f>
        <v>4378.8945846477391</v>
      </c>
    </row>
    <row r="32" spans="1:44" ht="15" customHeight="1" thickBot="1" x14ac:dyDescent="0.3">
      <c r="A32" s="5" t="s">
        <v>0</v>
      </c>
      <c r="B32" s="48">
        <f>B31+C31</f>
        <v>24728019.999999996</v>
      </c>
      <c r="C32" s="49"/>
      <c r="D32" s="48">
        <f>D31+E31</f>
        <v>486000</v>
      </c>
      <c r="E32" s="49"/>
      <c r="F32" s="48">
        <f>F31+G31</f>
        <v>4916860</v>
      </c>
      <c r="G32" s="49"/>
      <c r="H32" s="48">
        <f>H31+I31</f>
        <v>3183750.0000000005</v>
      </c>
      <c r="I32" s="49"/>
      <c r="J32" s="48">
        <f>J31+K31</f>
        <v>0</v>
      </c>
      <c r="K32" s="49"/>
      <c r="L32" s="48">
        <f>L31+M31</f>
        <v>33314629.999999996</v>
      </c>
      <c r="M32" s="50"/>
      <c r="N32" s="19">
        <f>B32+D32+F32+H32+J32</f>
        <v>33314629.999999996</v>
      </c>
      <c r="P32" s="5" t="s">
        <v>0</v>
      </c>
      <c r="Q32" s="48">
        <f>Q31+R31</f>
        <v>5671</v>
      </c>
      <c r="R32" s="49"/>
      <c r="S32" s="48">
        <f>S31+T31</f>
        <v>162</v>
      </c>
      <c r="T32" s="49"/>
      <c r="U32" s="48">
        <f>U31+V31</f>
        <v>439</v>
      </c>
      <c r="V32" s="49"/>
      <c r="W32" s="48">
        <f>W31+X31</f>
        <v>1255</v>
      </c>
      <c r="X32" s="49"/>
      <c r="Y32" s="48">
        <f>Y31+Z31</f>
        <v>81</v>
      </c>
      <c r="Z32" s="49"/>
      <c r="AA32" s="48">
        <f>AA31+AB31</f>
        <v>7608</v>
      </c>
      <c r="AB32" s="49"/>
      <c r="AC32" s="20">
        <f>Q32+S32+U32+W32+Y32</f>
        <v>7608</v>
      </c>
      <c r="AE32" s="5" t="s">
        <v>0</v>
      </c>
      <c r="AF32" s="28">
        <f>IFERROR(B32/Q32,"N.A.")</f>
        <v>4360.4337859284069</v>
      </c>
      <c r="AG32" s="29"/>
      <c r="AH32" s="28">
        <f>IFERROR(D32/S32,"N.A.")</f>
        <v>3000</v>
      </c>
      <c r="AI32" s="29"/>
      <c r="AJ32" s="28">
        <f>IFERROR(F32/U32,"N.A.")</f>
        <v>11200.136674259682</v>
      </c>
      <c r="AK32" s="29"/>
      <c r="AL32" s="28">
        <f>IFERROR(H32/W32,"N.A.")</f>
        <v>2536.8525896414349</v>
      </c>
      <c r="AM32" s="29"/>
      <c r="AN32" s="28">
        <f>IFERROR(J32/Y32,"N.A.")</f>
        <v>0</v>
      </c>
      <c r="AO32" s="29"/>
      <c r="AP32" s="28">
        <f>IFERROR(L32/AA32,"N.A.")</f>
        <v>4378.8945846477391</v>
      </c>
      <c r="AQ32" s="29"/>
      <c r="AR32" s="17">
        <f>IFERROR(N32/AC32, "N.A.")</f>
        <v>4378.8945846477391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202272</v>
      </c>
      <c r="C39" s="2"/>
      <c r="D39" s="2"/>
      <c r="E39" s="2"/>
      <c r="F39" s="2"/>
      <c r="G39" s="2"/>
      <c r="H39" s="2">
        <v>356530</v>
      </c>
      <c r="I39" s="2"/>
      <c r="J39" s="2"/>
      <c r="K39" s="2"/>
      <c r="L39" s="1">
        <f t="shared" ref="L39:M42" si="26">B39+D39+F39+H39+J39</f>
        <v>558802</v>
      </c>
      <c r="M39" s="13">
        <f t="shared" si="26"/>
        <v>0</v>
      </c>
      <c r="N39" s="14">
        <f>L39+M39</f>
        <v>558802</v>
      </c>
      <c r="P39" s="3" t="s">
        <v>12</v>
      </c>
      <c r="Q39" s="2">
        <v>112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625</v>
      </c>
      <c r="X39" s="2">
        <v>0</v>
      </c>
      <c r="Y39" s="2">
        <v>0</v>
      </c>
      <c r="Z39" s="2">
        <v>0</v>
      </c>
      <c r="AA39" s="1">
        <f t="shared" ref="AA39:AB42" si="27">Q39+S39+U39+W39+Y39</f>
        <v>737</v>
      </c>
      <c r="AB39" s="13">
        <f t="shared" si="27"/>
        <v>0</v>
      </c>
      <c r="AC39" s="14">
        <f>AA39+AB39</f>
        <v>737</v>
      </c>
      <c r="AE39" s="3" t="s">
        <v>12</v>
      </c>
      <c r="AF39" s="2">
        <f t="shared" ref="AF39:AR42" si="28">IFERROR(B39/Q39, "N.A.")</f>
        <v>1806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570.44799999999998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758.21166892808685</v>
      </c>
      <c r="AQ39" s="16" t="str">
        <f t="shared" si="28"/>
        <v>N.A.</v>
      </c>
      <c r="AR39" s="14">
        <f t="shared" si="28"/>
        <v>758.21166892808685</v>
      </c>
    </row>
    <row r="40" spans="1:44" ht="15" customHeight="1" thickBot="1" x14ac:dyDescent="0.3">
      <c r="A40" s="3" t="s">
        <v>13</v>
      </c>
      <c r="B40" s="2">
        <v>1329560</v>
      </c>
      <c r="C40" s="2">
        <v>158455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1329560</v>
      </c>
      <c r="M40" s="13">
        <f t="shared" si="26"/>
        <v>158455</v>
      </c>
      <c r="N40" s="14">
        <f>L40+M40</f>
        <v>1488015</v>
      </c>
      <c r="P40" s="3" t="s">
        <v>13</v>
      </c>
      <c r="Q40" s="2">
        <v>478</v>
      </c>
      <c r="R40" s="2">
        <v>67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478</v>
      </c>
      <c r="AB40" s="13">
        <f t="shared" si="27"/>
        <v>67</v>
      </c>
      <c r="AC40" s="14">
        <f>AA40+AB40</f>
        <v>545</v>
      </c>
      <c r="AE40" s="3" t="s">
        <v>13</v>
      </c>
      <c r="AF40" s="2">
        <f t="shared" si="28"/>
        <v>2781.5062761506274</v>
      </c>
      <c r="AG40" s="2">
        <f t="shared" si="28"/>
        <v>2365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2781.5062761506274</v>
      </c>
      <c r="AQ40" s="16">
        <f t="shared" si="28"/>
        <v>2365</v>
      </c>
      <c r="AR40" s="14">
        <f t="shared" si="28"/>
        <v>2730.3027522935781</v>
      </c>
    </row>
    <row r="41" spans="1:44" ht="15" customHeight="1" thickBot="1" x14ac:dyDescent="0.3">
      <c r="A41" s="3" t="s">
        <v>14</v>
      </c>
      <c r="B41" s="2">
        <v>2397630.0000000005</v>
      </c>
      <c r="C41" s="2">
        <v>2450080</v>
      </c>
      <c r="D41" s="2">
        <v>288960</v>
      </c>
      <c r="E41" s="2"/>
      <c r="F41" s="2"/>
      <c r="G41" s="2">
        <v>4260000</v>
      </c>
      <c r="H41" s="2"/>
      <c r="I41" s="2"/>
      <c r="J41" s="2">
        <v>0</v>
      </c>
      <c r="K41" s="2"/>
      <c r="L41" s="1">
        <f t="shared" si="26"/>
        <v>2686590.0000000005</v>
      </c>
      <c r="M41" s="13">
        <f t="shared" si="26"/>
        <v>6710080</v>
      </c>
      <c r="N41" s="14">
        <f>L41+M41</f>
        <v>9396670</v>
      </c>
      <c r="P41" s="3" t="s">
        <v>14</v>
      </c>
      <c r="Q41" s="2">
        <v>605</v>
      </c>
      <c r="R41" s="2">
        <v>844</v>
      </c>
      <c r="S41" s="2">
        <v>112</v>
      </c>
      <c r="T41" s="2">
        <v>0</v>
      </c>
      <c r="U41" s="2">
        <v>0</v>
      </c>
      <c r="V41" s="2">
        <v>142</v>
      </c>
      <c r="W41" s="2">
        <v>0</v>
      </c>
      <c r="X41" s="2">
        <v>0</v>
      </c>
      <c r="Y41" s="2">
        <v>209</v>
      </c>
      <c r="Z41" s="2">
        <v>0</v>
      </c>
      <c r="AA41" s="1">
        <f t="shared" si="27"/>
        <v>926</v>
      </c>
      <c r="AB41" s="13">
        <f t="shared" si="27"/>
        <v>986</v>
      </c>
      <c r="AC41" s="14">
        <f>AA41+AB41</f>
        <v>1912</v>
      </c>
      <c r="AE41" s="3" t="s">
        <v>14</v>
      </c>
      <c r="AF41" s="2">
        <f t="shared" si="28"/>
        <v>3963.0247933884307</v>
      </c>
      <c r="AG41" s="2">
        <f t="shared" si="28"/>
        <v>2902.9383886255923</v>
      </c>
      <c r="AH41" s="2">
        <f t="shared" si="28"/>
        <v>2580</v>
      </c>
      <c r="AI41" s="2" t="str">
        <f t="shared" si="28"/>
        <v>N.A.</v>
      </c>
      <c r="AJ41" s="2" t="str">
        <f t="shared" si="28"/>
        <v>N.A.</v>
      </c>
      <c r="AK41" s="2">
        <f t="shared" si="28"/>
        <v>30000</v>
      </c>
      <c r="AL41" s="2" t="str">
        <f t="shared" si="28"/>
        <v>N.A.</v>
      </c>
      <c r="AM41" s="2" t="str">
        <f t="shared" si="28"/>
        <v>N.A.</v>
      </c>
      <c r="AN41" s="2">
        <f t="shared" si="28"/>
        <v>0</v>
      </c>
      <c r="AO41" s="2" t="str">
        <f t="shared" si="28"/>
        <v>N.A.</v>
      </c>
      <c r="AP41" s="15">
        <f t="shared" si="28"/>
        <v>2901.2850971922253</v>
      </c>
      <c r="AQ41" s="16">
        <f t="shared" si="28"/>
        <v>6805.3549695740367</v>
      </c>
      <c r="AR41" s="14">
        <f t="shared" si="28"/>
        <v>4914.5763598326357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269800</v>
      </c>
      <c r="I42" s="2"/>
      <c r="J42" s="2"/>
      <c r="K42" s="2"/>
      <c r="L42" s="1">
        <f t="shared" si="26"/>
        <v>269800</v>
      </c>
      <c r="M42" s="13">
        <f t="shared" si="26"/>
        <v>0</v>
      </c>
      <c r="N42" s="14">
        <f>L42+M42</f>
        <v>269800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296</v>
      </c>
      <c r="X42" s="2">
        <v>0</v>
      </c>
      <c r="Y42" s="2">
        <v>0</v>
      </c>
      <c r="Z42" s="2">
        <v>0</v>
      </c>
      <c r="AA42" s="1">
        <f t="shared" si="27"/>
        <v>296</v>
      </c>
      <c r="AB42" s="13">
        <f t="shared" si="27"/>
        <v>0</v>
      </c>
      <c r="AC42" s="14">
        <f>AA42+AB42</f>
        <v>296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911.48648648648646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>
        <f t="shared" si="28"/>
        <v>911.48648648648646</v>
      </c>
      <c r="AQ42" s="16" t="str">
        <f t="shared" si="28"/>
        <v>N.A.</v>
      </c>
      <c r="AR42" s="14">
        <f t="shared" si="28"/>
        <v>911.48648648648646</v>
      </c>
    </row>
    <row r="43" spans="1:44" ht="15" customHeight="1" thickBot="1" x14ac:dyDescent="0.3">
      <c r="A43" s="4" t="s">
        <v>16</v>
      </c>
      <c r="B43" s="2">
        <f t="shared" ref="B43:K43" si="29">SUM(B39:B42)</f>
        <v>3929462.0000000005</v>
      </c>
      <c r="C43" s="2">
        <f t="shared" si="29"/>
        <v>2608535</v>
      </c>
      <c r="D43" s="2">
        <f t="shared" si="29"/>
        <v>288960</v>
      </c>
      <c r="E43" s="2">
        <f t="shared" si="29"/>
        <v>0</v>
      </c>
      <c r="F43" s="2">
        <f t="shared" si="29"/>
        <v>0</v>
      </c>
      <c r="G43" s="2">
        <f t="shared" si="29"/>
        <v>4260000</v>
      </c>
      <c r="H43" s="2">
        <f t="shared" si="29"/>
        <v>626330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4844752</v>
      </c>
      <c r="M43" s="13">
        <f t="shared" ref="M43" si="31">C43+E43+G43+I43+K43</f>
        <v>6868535</v>
      </c>
      <c r="N43" s="18">
        <f>L43+M43</f>
        <v>11713287</v>
      </c>
      <c r="P43" s="4" t="s">
        <v>16</v>
      </c>
      <c r="Q43" s="2">
        <f t="shared" ref="Q43:Z43" si="32">SUM(Q39:Q42)</f>
        <v>1195</v>
      </c>
      <c r="R43" s="2">
        <f t="shared" si="32"/>
        <v>911</v>
      </c>
      <c r="S43" s="2">
        <f t="shared" si="32"/>
        <v>112</v>
      </c>
      <c r="T43" s="2">
        <f t="shared" si="32"/>
        <v>0</v>
      </c>
      <c r="U43" s="2">
        <f t="shared" si="32"/>
        <v>0</v>
      </c>
      <c r="V43" s="2">
        <f t="shared" si="32"/>
        <v>142</v>
      </c>
      <c r="W43" s="2">
        <f t="shared" si="32"/>
        <v>921</v>
      </c>
      <c r="X43" s="2">
        <f t="shared" si="32"/>
        <v>0</v>
      </c>
      <c r="Y43" s="2">
        <f t="shared" si="32"/>
        <v>209</v>
      </c>
      <c r="Z43" s="2">
        <f t="shared" si="32"/>
        <v>0</v>
      </c>
      <c r="AA43" s="1">
        <f t="shared" ref="AA43" si="33">Q43+S43+U43+W43+Y43</f>
        <v>2437</v>
      </c>
      <c r="AB43" s="13">
        <f t="shared" ref="AB43" si="34">R43+T43+V43+X43+Z43</f>
        <v>1053</v>
      </c>
      <c r="AC43" s="18">
        <f>AA43+AB43</f>
        <v>3490</v>
      </c>
      <c r="AE43" s="4" t="s">
        <v>16</v>
      </c>
      <c r="AF43" s="2">
        <f t="shared" ref="AF43:AO43" si="35">IFERROR(B43/Q43, "N.A.")</f>
        <v>3288.2527196652723</v>
      </c>
      <c r="AG43" s="2">
        <f t="shared" si="35"/>
        <v>2863.3754116355653</v>
      </c>
      <c r="AH43" s="2">
        <f t="shared" si="35"/>
        <v>2580</v>
      </c>
      <c r="AI43" s="2" t="str">
        <f t="shared" si="35"/>
        <v>N.A.</v>
      </c>
      <c r="AJ43" s="2" t="str">
        <f t="shared" si="35"/>
        <v>N.A.</v>
      </c>
      <c r="AK43" s="2">
        <f t="shared" si="35"/>
        <v>30000</v>
      </c>
      <c r="AL43" s="2">
        <f t="shared" si="35"/>
        <v>680.0542888165038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1987.9983586376693</v>
      </c>
      <c r="AQ43" s="16">
        <f t="shared" ref="AQ43" si="37">IFERROR(M43/AB43, "N.A.")</f>
        <v>6522.8252611585949</v>
      </c>
      <c r="AR43" s="14">
        <f t="shared" ref="AR43" si="38">IFERROR(N43/AC43, "N.A.")</f>
        <v>3356.2426934097421</v>
      </c>
    </row>
    <row r="44" spans="1:44" ht="15" customHeight="1" thickBot="1" x14ac:dyDescent="0.3">
      <c r="A44" s="5" t="s">
        <v>0</v>
      </c>
      <c r="B44" s="48">
        <f>B43+C43</f>
        <v>6537997</v>
      </c>
      <c r="C44" s="49"/>
      <c r="D44" s="48">
        <f>D43+E43</f>
        <v>288960</v>
      </c>
      <c r="E44" s="49"/>
      <c r="F44" s="48">
        <f>F43+G43</f>
        <v>4260000</v>
      </c>
      <c r="G44" s="49"/>
      <c r="H44" s="48">
        <f>H43+I43</f>
        <v>626330</v>
      </c>
      <c r="I44" s="49"/>
      <c r="J44" s="48">
        <f>J43+K43</f>
        <v>0</v>
      </c>
      <c r="K44" s="49"/>
      <c r="L44" s="48">
        <f>L43+M43</f>
        <v>11713287</v>
      </c>
      <c r="M44" s="50"/>
      <c r="N44" s="19">
        <f>B44+D44+F44+H44+J44</f>
        <v>11713287</v>
      </c>
      <c r="P44" s="5" t="s">
        <v>0</v>
      </c>
      <c r="Q44" s="48">
        <f>Q43+R43</f>
        <v>2106</v>
      </c>
      <c r="R44" s="49"/>
      <c r="S44" s="48">
        <f>S43+T43</f>
        <v>112</v>
      </c>
      <c r="T44" s="49"/>
      <c r="U44" s="48">
        <f>U43+V43</f>
        <v>142</v>
      </c>
      <c r="V44" s="49"/>
      <c r="W44" s="48">
        <f>W43+X43</f>
        <v>921</v>
      </c>
      <c r="X44" s="49"/>
      <c r="Y44" s="48">
        <f>Y43+Z43</f>
        <v>209</v>
      </c>
      <c r="Z44" s="49"/>
      <c r="AA44" s="48">
        <f>AA43+AB43</f>
        <v>3490</v>
      </c>
      <c r="AB44" s="50"/>
      <c r="AC44" s="19">
        <f>Q44+S44+U44+W44+Y44</f>
        <v>3490</v>
      </c>
      <c r="AE44" s="5" t="s">
        <v>0</v>
      </c>
      <c r="AF44" s="28">
        <f>IFERROR(B44/Q44,"N.A.")</f>
        <v>3104.4620132953464</v>
      </c>
      <c r="AG44" s="29"/>
      <c r="AH44" s="28">
        <f>IFERROR(D44/S44,"N.A.")</f>
        <v>2580</v>
      </c>
      <c r="AI44" s="29"/>
      <c r="AJ44" s="28">
        <f>IFERROR(F44/U44,"N.A.")</f>
        <v>30000</v>
      </c>
      <c r="AK44" s="29"/>
      <c r="AL44" s="28">
        <f>IFERROR(H44/W44,"N.A.")</f>
        <v>680.0542888165038</v>
      </c>
      <c r="AM44" s="29"/>
      <c r="AN44" s="28">
        <f>IFERROR(J44/Y44,"N.A.")</f>
        <v>0</v>
      </c>
      <c r="AO44" s="29"/>
      <c r="AP44" s="28">
        <f>IFERROR(L44/AA44,"N.A.")</f>
        <v>3356.2426934097421</v>
      </c>
      <c r="AQ44" s="29"/>
      <c r="AR44" s="17">
        <f>IFERROR(N44/AC44, "N.A.")</f>
        <v>3356.2426934097421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3">
        <f t="shared" si="1"/>
        <v>0</v>
      </c>
      <c r="AC15" s="14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4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1"/>
        <v>0</v>
      </c>
      <c r="AC17" s="14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4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3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3">
        <f t="shared" ref="AB19" si="6">R19+T19+V19+X19+Z19</f>
        <v>0</v>
      </c>
      <c r="AC19" s="14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4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3">
        <f t="shared" si="11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3">
        <f t="shared" si="12"/>
        <v>0</v>
      </c>
      <c r="AC27" s="14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4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3">
        <f t="shared" si="11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3">
        <f t="shared" si="12"/>
        <v>0</v>
      </c>
      <c r="AC29" s="14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4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3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3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3">
        <f t="shared" ref="AB31" si="17">R31+T31+V31+X31+Z31</f>
        <v>0</v>
      </c>
      <c r="AC31" s="14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4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3">
        <f t="shared" si="22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3">
        <f t="shared" si="23"/>
        <v>0</v>
      </c>
      <c r="AC39" s="14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4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3">
        <f t="shared" si="22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3">
        <f t="shared" si="23"/>
        <v>0</v>
      </c>
      <c r="AC41" s="14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4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3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3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4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3946fdfc-da00-409a-95df-cd9f19cc2a9a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2010 T4</dc:title>
  <dc:subject>Matriz Hussmanns Quintana Roo, 2010-T4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2025-12-16T14:28:28Z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